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akab\Desktop\PROJEKTEK\HK_palyavilagitas\"/>
    </mc:Choice>
  </mc:AlternateContent>
  <xr:revisionPtr revIDLastSave="0" documentId="13_ncr:1_{98C56C66-7556-4D37-B5E7-6EF5E1ECA9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50lux LED dimm" sheetId="62" r:id="rId1"/>
    <sheet name="60x40 350lux MH" sheetId="43" state="hidden" r:id="rId2"/>
    <sheet name="Nagy 200lux MH_18m" sheetId="35" state="hidden" r:id="rId3"/>
    <sheet name="Nagy 200lux MH_20m" sheetId="56" state="hidden" r:id="rId4"/>
    <sheet name="Nagy 350lux MH 6 oszlop" sheetId="57" state="hidden" r:id="rId5"/>
    <sheet name="Nagy 350lux MH 6 oszlop SBP" sheetId="37" state="hidden" r:id="rId6"/>
    <sheet name="12x24 200lux MH" sheetId="46" state="hidden" r:id="rId7"/>
    <sheet name="20x40 200lux MH" sheetId="59" state="hidden" r:id="rId8"/>
    <sheet name="Nagy 75lux Na" sheetId="33" state="hidden" r:id="rId9"/>
    <sheet name="Nagy 120lux MH" sheetId="34" state="hidden" r:id="rId10"/>
    <sheet name="60x40 200lux 2000W MH" sheetId="60" state="hidden" r:id="rId11"/>
    <sheet name="60x40 200lux 1000W MH" sheetId="44" state="hidden" r:id="rId12"/>
    <sheet name="Edzőpálya_75lux_LED" sheetId="55" state="hidden" r:id="rId13"/>
    <sheet name="20x40 120lux MH" sheetId="41" state="hidden" r:id="rId14"/>
    <sheet name="20x40 120lux LED" sheetId="42" state="hidden" r:id="rId15"/>
    <sheet name="20x40 350lux MH" sheetId="39" state="hidden" r:id="rId16"/>
    <sheet name="35x35 350 lux MH" sheetId="47" state="hidden" r:id="rId17"/>
    <sheet name="35x35 200lux MH" sheetId="45" state="hidden" r:id="rId18"/>
    <sheet name="60x40 90lux MH" sheetId="32" state="hidden" r:id="rId19"/>
    <sheet name="60x40 120lux MH" sheetId="40" state="hidden" r:id="rId20"/>
    <sheet name="90x45m 120lux MH" sheetId="38" state="hidden" r:id="rId21"/>
    <sheet name="140x90 200lux MH 6 oszlop" sheetId="48" state="hidden" r:id="rId22"/>
  </sheets>
  <definedNames>
    <definedName name="_xlnm.Print_Titles" localSheetId="21">'140x90 200lux MH 6 oszlop'!$1:$6</definedName>
    <definedName name="_xlnm.Print_Titles" localSheetId="0">'350lux LED dimm'!$1:$6</definedName>
    <definedName name="_xlnm.Print_Titles" localSheetId="2">'Nagy 200lux MH_18m'!$1:$6</definedName>
    <definedName name="_xlnm.Print_Titles" localSheetId="3">'Nagy 200lux MH_20m'!$1:$6</definedName>
    <definedName name="_xlnm.Print_Titles" localSheetId="4">'Nagy 350lux MH 6 oszlop'!$1:$6</definedName>
    <definedName name="_xlnm.Print_Titles" localSheetId="5">'Nagy 350lux MH 6 oszlop SBP'!$1:$6</definedName>
    <definedName name="_xlnm.Print_Area" localSheetId="6">'12x24 200lux MH'!$A$1:$I$42</definedName>
    <definedName name="_xlnm.Print_Area" localSheetId="21">'140x90 200lux MH 6 oszlop'!$A$1:$I$48</definedName>
    <definedName name="_xlnm.Print_Area" localSheetId="14">'20x40 120lux LED'!$A$1:$I$42</definedName>
    <definedName name="_xlnm.Print_Area" localSheetId="13">'20x40 120lux MH'!$A$1:$I$42</definedName>
    <definedName name="_xlnm.Print_Area" localSheetId="7">'20x40 200lux MH'!$A$1:$I$43</definedName>
    <definedName name="_xlnm.Print_Area" localSheetId="15">'20x40 350lux MH'!$A$1:$I$43</definedName>
    <definedName name="_xlnm.Print_Area" localSheetId="0">'350lux LED dimm'!$A$1:$I$49</definedName>
    <definedName name="_xlnm.Print_Area" localSheetId="17">'35x35 200lux MH'!$A$1:$I$42</definedName>
    <definedName name="_xlnm.Print_Area" localSheetId="16">'35x35 350 lux MH'!$A$1:$I$42</definedName>
    <definedName name="_xlnm.Print_Area" localSheetId="19">'60x40 120lux MH'!$A$1:$I$44</definedName>
    <definedName name="_xlnm.Print_Area" localSheetId="11">'60x40 200lux 1000W MH'!$A$1:$I$44</definedName>
    <definedName name="_xlnm.Print_Area" localSheetId="10">'60x40 200lux 2000W MH'!$A$1:$I$43</definedName>
    <definedName name="_xlnm.Print_Area" localSheetId="1">'60x40 350lux MH'!$A$1:$I$44</definedName>
    <definedName name="_xlnm.Print_Area" localSheetId="18">'60x40 90lux MH'!$A$1:$I$44</definedName>
    <definedName name="_xlnm.Print_Area" localSheetId="20">'90x45m 120lux MH'!$A$1:$I$44</definedName>
    <definedName name="_xlnm.Print_Area" localSheetId="12">Edzőpálya_75lux_LED!$A$1:$I$42</definedName>
    <definedName name="_xlnm.Print_Area" localSheetId="9">'Nagy 120lux MH'!$A$1:$I$44</definedName>
    <definedName name="_xlnm.Print_Area" localSheetId="2">'Nagy 200lux MH_18m'!$A$1:$I$48</definedName>
    <definedName name="_xlnm.Print_Area" localSheetId="3">'Nagy 200lux MH_20m'!$A$1:$I$48</definedName>
    <definedName name="_xlnm.Print_Area" localSheetId="4">'Nagy 350lux MH 6 oszlop'!$A$1:$I$51</definedName>
    <definedName name="_xlnm.Print_Area" localSheetId="5">'Nagy 350lux MH 6 oszlop SBP'!$A$1:$I$52</definedName>
    <definedName name="_xlnm.Print_Area" localSheetId="8">'Nagy 75lux Na'!$A$1:$I$44</definedName>
  </definedNames>
  <calcPr calcId="181029"/>
</workbook>
</file>

<file path=xl/calcChain.xml><?xml version="1.0" encoding="utf-8"?>
<calcChain xmlns="http://schemas.openxmlformats.org/spreadsheetml/2006/main">
  <c r="C21" i="62" l="1"/>
  <c r="C8" i="62" l="1"/>
  <c r="C10" i="62" l="1"/>
  <c r="H35" i="62"/>
  <c r="G35" i="62"/>
  <c r="I35" i="62" l="1"/>
  <c r="C14" i="62"/>
  <c r="C13" i="62"/>
  <c r="H33" i="62" l="1"/>
  <c r="G33" i="62" l="1"/>
  <c r="I33" i="62" s="1"/>
  <c r="L15" i="43" l="1"/>
  <c r="K15" i="43"/>
  <c r="B15" i="43"/>
  <c r="L16" i="43"/>
  <c r="K16" i="43"/>
  <c r="B16" i="43"/>
  <c r="L22" i="43"/>
  <c r="B22" i="43"/>
  <c r="K22" i="43"/>
  <c r="C16" i="60"/>
  <c r="C17" i="60"/>
  <c r="L21" i="60"/>
  <c r="B21" i="60"/>
  <c r="L20" i="60"/>
  <c r="C20" i="60"/>
  <c r="B20" i="60"/>
  <c r="B19" i="60"/>
  <c r="L30" i="60"/>
  <c r="K30" i="60"/>
  <c r="B30" i="60"/>
  <c r="K29" i="60"/>
  <c r="B29" i="60"/>
  <c r="K28" i="60"/>
  <c r="B28" i="60"/>
  <c r="L26" i="60"/>
  <c r="B26" i="60"/>
  <c r="K24" i="60"/>
  <c r="C24" i="60"/>
  <c r="B24" i="60"/>
  <c r="B23" i="60"/>
  <c r="K17" i="60"/>
  <c r="B17" i="60"/>
  <c r="L16" i="60"/>
  <c r="K16" i="60"/>
  <c r="B16" i="60"/>
  <c r="L15" i="60"/>
  <c r="K15" i="60"/>
  <c r="B15" i="60"/>
  <c r="L13" i="60"/>
  <c r="K13" i="60"/>
  <c r="C13" i="60"/>
  <c r="L12" i="60"/>
  <c r="K12" i="60"/>
  <c r="L11" i="60"/>
  <c r="K11" i="60"/>
  <c r="L9" i="60"/>
  <c r="K9" i="60"/>
  <c r="B9" i="60"/>
  <c r="L8" i="60"/>
  <c r="B8" i="60"/>
  <c r="L7" i="60"/>
  <c r="K7" i="60"/>
  <c r="C7" i="60"/>
  <c r="G7" i="60" s="1"/>
  <c r="L21" i="43" l="1"/>
  <c r="B21" i="43"/>
  <c r="L21" i="59" l="1"/>
  <c r="B21" i="59"/>
  <c r="L25" i="57"/>
  <c r="B25" i="57"/>
  <c r="K25" i="57"/>
  <c r="L26" i="59"/>
  <c r="K26" i="59"/>
  <c r="B26" i="59"/>
  <c r="L20" i="59"/>
  <c r="B20" i="59"/>
  <c r="E20" i="59"/>
  <c r="G20" i="59" s="1"/>
  <c r="F20" i="59"/>
  <c r="H20" i="59" s="1"/>
  <c r="C17" i="46"/>
  <c r="K42" i="37"/>
  <c r="K41" i="57"/>
  <c r="K39" i="56"/>
  <c r="K39" i="35"/>
  <c r="K33" i="59"/>
  <c r="K32" i="46"/>
  <c r="C17" i="59"/>
  <c r="L30" i="59"/>
  <c r="K30" i="59"/>
  <c r="B30" i="59"/>
  <c r="K29" i="59"/>
  <c r="B29" i="59"/>
  <c r="K28" i="59"/>
  <c r="B28" i="59"/>
  <c r="K24" i="59"/>
  <c r="B24" i="59"/>
  <c r="B23" i="59"/>
  <c r="B19" i="59"/>
  <c r="K17" i="59"/>
  <c r="L16" i="59"/>
  <c r="K16" i="59"/>
  <c r="B16" i="59"/>
  <c r="L15" i="59"/>
  <c r="K15" i="59"/>
  <c r="B15" i="59"/>
  <c r="L13" i="59"/>
  <c r="K13" i="59"/>
  <c r="L12" i="59"/>
  <c r="K12" i="59"/>
  <c r="L11" i="59"/>
  <c r="K11" i="59"/>
  <c r="L9" i="59"/>
  <c r="K9" i="59"/>
  <c r="B9" i="59"/>
  <c r="L8" i="59"/>
  <c r="B8" i="59"/>
  <c r="L7" i="59"/>
  <c r="K7" i="59"/>
  <c r="C7" i="59"/>
  <c r="G7" i="59" s="1"/>
  <c r="K20" i="59" l="1"/>
  <c r="I20" i="59"/>
  <c r="L26" i="57"/>
  <c r="B26" i="57"/>
  <c r="C25" i="57"/>
  <c r="C22" i="57" s="1"/>
  <c r="L38" i="57"/>
  <c r="K38" i="57"/>
  <c r="B38" i="57"/>
  <c r="L37" i="57"/>
  <c r="K37" i="57"/>
  <c r="B37" i="57"/>
  <c r="L36" i="57"/>
  <c r="K36" i="57"/>
  <c r="B36" i="57"/>
  <c r="K35" i="57"/>
  <c r="B35" i="57"/>
  <c r="L34" i="57"/>
  <c r="K34" i="57"/>
  <c r="B34" i="57"/>
  <c r="L32" i="57"/>
  <c r="B32" i="57"/>
  <c r="L30" i="57"/>
  <c r="K30" i="57"/>
  <c r="B30" i="57"/>
  <c r="K29" i="57"/>
  <c r="B29" i="57"/>
  <c r="B28" i="57"/>
  <c r="K24" i="57"/>
  <c r="B24" i="57"/>
  <c r="K22" i="57"/>
  <c r="B22" i="57"/>
  <c r="K21" i="57"/>
  <c r="B21" i="57"/>
  <c r="K20" i="57"/>
  <c r="B20" i="57"/>
  <c r="L19" i="57"/>
  <c r="K19" i="57"/>
  <c r="B19" i="57"/>
  <c r="L18" i="57"/>
  <c r="K18" i="57"/>
  <c r="B18" i="57"/>
  <c r="L17" i="57"/>
  <c r="K17" i="57"/>
  <c r="B17" i="57"/>
  <c r="L15" i="57"/>
  <c r="K15" i="57"/>
  <c r="B15" i="57"/>
  <c r="B14" i="57"/>
  <c r="L13" i="57"/>
  <c r="K13" i="57"/>
  <c r="B13" i="57"/>
  <c r="L12" i="57"/>
  <c r="K12" i="57"/>
  <c r="B12" i="57"/>
  <c r="L10" i="57"/>
  <c r="K10" i="57"/>
  <c r="B10" i="57"/>
  <c r="B9" i="57"/>
  <c r="L8" i="57"/>
  <c r="K8" i="57"/>
  <c r="C8" i="57"/>
  <c r="B8" i="57"/>
  <c r="L30" i="56"/>
  <c r="B26" i="37"/>
  <c r="B30" i="56"/>
  <c r="L30" i="35"/>
  <c r="B30" i="35"/>
  <c r="K26" i="57"/>
  <c r="K21" i="60"/>
  <c r="G21" i="62"/>
  <c r="G20" i="62"/>
  <c r="H20" i="62" l="1"/>
  <c r="I20" i="62" s="1"/>
  <c r="K30" i="56"/>
  <c r="K32" i="57"/>
  <c r="K20" i="60"/>
  <c r="K21" i="43"/>
  <c r="K30" i="35"/>
  <c r="K26" i="60"/>
  <c r="B9" i="56"/>
  <c r="B9" i="35"/>
  <c r="B22" i="35"/>
  <c r="L36" i="56"/>
  <c r="K36" i="56"/>
  <c r="B36" i="56"/>
  <c r="L35" i="56"/>
  <c r="K35" i="56"/>
  <c r="B35" i="56"/>
  <c r="L34" i="56"/>
  <c r="K34" i="56"/>
  <c r="B34" i="56"/>
  <c r="K33" i="56"/>
  <c r="B33" i="56"/>
  <c r="L32" i="56"/>
  <c r="K32" i="56"/>
  <c r="B32" i="56"/>
  <c r="L28" i="56"/>
  <c r="K28" i="56"/>
  <c r="B28" i="56"/>
  <c r="K27" i="56"/>
  <c r="B27" i="56"/>
  <c r="B26" i="56"/>
  <c r="L24" i="56"/>
  <c r="K24" i="56"/>
  <c r="B24" i="56"/>
  <c r="L23" i="56"/>
  <c r="K23" i="56"/>
  <c r="B23" i="56"/>
  <c r="B22" i="56"/>
  <c r="K20" i="56"/>
  <c r="C20" i="56"/>
  <c r="B20" i="56"/>
  <c r="K19" i="56"/>
  <c r="B19" i="56"/>
  <c r="L18" i="56"/>
  <c r="K18" i="56"/>
  <c r="B18" i="56"/>
  <c r="L17" i="56"/>
  <c r="K17" i="56"/>
  <c r="B17" i="56"/>
  <c r="L15" i="56"/>
  <c r="K15" i="56"/>
  <c r="B15" i="56"/>
  <c r="B14" i="56"/>
  <c r="L13" i="56"/>
  <c r="K13" i="56"/>
  <c r="B13" i="56"/>
  <c r="L12" i="56"/>
  <c r="K12" i="56"/>
  <c r="B12" i="56"/>
  <c r="L10" i="56"/>
  <c r="K10" i="56"/>
  <c r="C10" i="56"/>
  <c r="B10" i="56"/>
  <c r="L8" i="56"/>
  <c r="K8" i="56"/>
  <c r="B8" i="56"/>
  <c r="E26" i="60" l="1"/>
  <c r="G26" i="60" s="1"/>
  <c r="G32" i="62"/>
  <c r="L9" i="55" l="1"/>
  <c r="K9" i="55"/>
  <c r="G9" i="55"/>
  <c r="B9" i="55"/>
  <c r="F9" i="55"/>
  <c r="H9" i="55" s="1"/>
  <c r="L8" i="55"/>
  <c r="B8" i="55"/>
  <c r="K8" i="55"/>
  <c r="F8" i="55"/>
  <c r="H8" i="55" s="1"/>
  <c r="B19" i="55"/>
  <c r="L20" i="55"/>
  <c r="B20" i="55"/>
  <c r="C17" i="55"/>
  <c r="L15" i="55"/>
  <c r="K15" i="55"/>
  <c r="B15" i="55"/>
  <c r="L29" i="55"/>
  <c r="K29" i="55"/>
  <c r="B29" i="55"/>
  <c r="K28" i="55"/>
  <c r="B28" i="55"/>
  <c r="K27" i="55"/>
  <c r="B27" i="55"/>
  <c r="L25" i="55"/>
  <c r="K25" i="55"/>
  <c r="B25" i="55"/>
  <c r="K23" i="55"/>
  <c r="C23" i="55"/>
  <c r="B23" i="55"/>
  <c r="B22" i="55"/>
  <c r="K17" i="55"/>
  <c r="K16" i="55"/>
  <c r="B16" i="55"/>
  <c r="L13" i="55"/>
  <c r="K13" i="55"/>
  <c r="C13" i="55"/>
  <c r="L12" i="55"/>
  <c r="K12" i="55"/>
  <c r="L11" i="55"/>
  <c r="K11" i="55"/>
  <c r="L7" i="55"/>
  <c r="K7" i="55"/>
  <c r="E8" i="55" l="1"/>
  <c r="I9" i="55"/>
  <c r="E15" i="55" l="1"/>
  <c r="G15" i="55" s="1"/>
  <c r="F15" i="55"/>
  <c r="H15" i="55" s="1"/>
  <c r="I15" i="55" l="1"/>
  <c r="K20" i="55"/>
  <c r="F20" i="55"/>
  <c r="H20" i="55" s="1"/>
  <c r="E20" i="55" l="1"/>
  <c r="G20" i="55" s="1"/>
  <c r="I20" i="55" s="1"/>
  <c r="C8" i="48"/>
  <c r="L31" i="48"/>
  <c r="K31" i="48"/>
  <c r="B31" i="48"/>
  <c r="L25" i="48"/>
  <c r="B25" i="48"/>
  <c r="C24" i="48"/>
  <c r="C21" i="48" s="1"/>
  <c r="B23" i="48"/>
  <c r="B24" i="48"/>
  <c r="C17" i="48"/>
  <c r="C19" i="48"/>
  <c r="L19" i="48"/>
  <c r="K19" i="48"/>
  <c r="B19" i="48"/>
  <c r="C18" i="48"/>
  <c r="C10" i="48"/>
  <c r="B9" i="48"/>
  <c r="L35" i="48"/>
  <c r="K35" i="48"/>
  <c r="B35" i="48"/>
  <c r="L34" i="48"/>
  <c r="K34" i="48"/>
  <c r="B34" i="48"/>
  <c r="K33" i="48"/>
  <c r="B33" i="48"/>
  <c r="L29" i="48"/>
  <c r="K29" i="48"/>
  <c r="B29" i="48"/>
  <c r="K28" i="48"/>
  <c r="B28" i="48"/>
  <c r="B27" i="48"/>
  <c r="L24" i="48"/>
  <c r="K24" i="48"/>
  <c r="K21" i="48"/>
  <c r="B21" i="48"/>
  <c r="K20" i="48"/>
  <c r="B20" i="48"/>
  <c r="L18" i="48"/>
  <c r="K18" i="48"/>
  <c r="B18" i="48"/>
  <c r="L17" i="48"/>
  <c r="K17" i="48"/>
  <c r="B17" i="48"/>
  <c r="L15" i="48"/>
  <c r="K15" i="48"/>
  <c r="B15" i="48"/>
  <c r="B14" i="48"/>
  <c r="L13" i="48"/>
  <c r="K13" i="48"/>
  <c r="B13" i="48"/>
  <c r="L12" i="48"/>
  <c r="K12" i="48"/>
  <c r="B12" i="48"/>
  <c r="L10" i="48"/>
  <c r="K10" i="48"/>
  <c r="B10" i="48"/>
  <c r="L8" i="48"/>
  <c r="K8" i="48"/>
  <c r="B8" i="48"/>
  <c r="C20" i="48" l="1"/>
  <c r="L8" i="47"/>
  <c r="B8" i="47"/>
  <c r="L20" i="47"/>
  <c r="B20" i="47"/>
  <c r="L21" i="39"/>
  <c r="B21" i="39"/>
  <c r="L19" i="47"/>
  <c r="K19" i="47"/>
  <c r="B19" i="47"/>
  <c r="B18" i="47"/>
  <c r="B16" i="47"/>
  <c r="K16" i="47"/>
  <c r="L15" i="47"/>
  <c r="K15" i="47"/>
  <c r="B15" i="47"/>
  <c r="L29" i="47"/>
  <c r="K29" i="47"/>
  <c r="B29" i="47"/>
  <c r="K28" i="47"/>
  <c r="B28" i="47"/>
  <c r="K27" i="47"/>
  <c r="B27" i="47"/>
  <c r="L25" i="47"/>
  <c r="K25" i="47"/>
  <c r="B25" i="47"/>
  <c r="K23" i="47"/>
  <c r="B23" i="47"/>
  <c r="B22" i="47"/>
  <c r="L13" i="47"/>
  <c r="K13" i="47"/>
  <c r="L12" i="47"/>
  <c r="K12" i="47"/>
  <c r="L11" i="47"/>
  <c r="K11" i="47"/>
  <c r="L9" i="47"/>
  <c r="K9" i="47"/>
  <c r="B9" i="47"/>
  <c r="L7" i="47"/>
  <c r="K7" i="47"/>
  <c r="G7" i="47"/>
  <c r="L20" i="46"/>
  <c r="B20" i="46"/>
  <c r="E20" i="46"/>
  <c r="F20" i="46"/>
  <c r="H20" i="46" s="1"/>
  <c r="B25" i="46"/>
  <c r="F25" i="46"/>
  <c r="H25" i="46" s="1"/>
  <c r="E25" i="46"/>
  <c r="G25" i="46" s="1"/>
  <c r="B19" i="46"/>
  <c r="L19" i="46"/>
  <c r="E19" i="46"/>
  <c r="G19" i="46" s="1"/>
  <c r="L8" i="46"/>
  <c r="B8" i="46"/>
  <c r="E8" i="46"/>
  <c r="G8" i="46" s="1"/>
  <c r="F8" i="46"/>
  <c r="H8" i="46" s="1"/>
  <c r="F8" i="59"/>
  <c r="H8" i="59" s="1"/>
  <c r="L29" i="46"/>
  <c r="K29" i="46"/>
  <c r="B29" i="46"/>
  <c r="K28" i="46"/>
  <c r="B28" i="46"/>
  <c r="K27" i="46"/>
  <c r="B27" i="46"/>
  <c r="L25" i="46"/>
  <c r="K25" i="46"/>
  <c r="K23" i="46"/>
  <c r="B23" i="46"/>
  <c r="B22" i="46"/>
  <c r="K17" i="46"/>
  <c r="L16" i="46"/>
  <c r="K16" i="46"/>
  <c r="B16" i="46"/>
  <c r="L15" i="46"/>
  <c r="K15" i="46"/>
  <c r="B15" i="46"/>
  <c r="L13" i="46"/>
  <c r="K13" i="46"/>
  <c r="L12" i="46"/>
  <c r="K12" i="46"/>
  <c r="L11" i="46"/>
  <c r="K11" i="46"/>
  <c r="L9" i="46"/>
  <c r="K9" i="46"/>
  <c r="B9" i="46"/>
  <c r="L7" i="46"/>
  <c r="K7" i="46"/>
  <c r="C7" i="46"/>
  <c r="K8" i="46" l="1"/>
  <c r="F19" i="46"/>
  <c r="H19" i="46" s="1"/>
  <c r="I19" i="46" s="1"/>
  <c r="E8" i="59"/>
  <c r="G8" i="59" s="1"/>
  <c r="K8" i="59"/>
  <c r="E19" i="59"/>
  <c r="G19" i="59" s="1"/>
  <c r="K19" i="59"/>
  <c r="F19" i="59"/>
  <c r="H19" i="59" s="1"/>
  <c r="L19" i="59"/>
  <c r="K20" i="46"/>
  <c r="K19" i="46"/>
  <c r="I8" i="46"/>
  <c r="I25" i="46"/>
  <c r="G7" i="46"/>
  <c r="L15" i="45"/>
  <c r="K15" i="45"/>
  <c r="B15" i="45"/>
  <c r="F15" i="45"/>
  <c r="E15" i="45"/>
  <c r="L20" i="45"/>
  <c r="B20" i="45"/>
  <c r="B18" i="45"/>
  <c r="C7" i="45"/>
  <c r="I19" i="59" l="1"/>
  <c r="I8" i="59"/>
  <c r="L25" i="45"/>
  <c r="K25" i="45"/>
  <c r="B25" i="45"/>
  <c r="L29" i="45"/>
  <c r="K29" i="45"/>
  <c r="B29" i="45"/>
  <c r="K28" i="45"/>
  <c r="B28" i="45"/>
  <c r="K27" i="45"/>
  <c r="B27" i="45"/>
  <c r="K23" i="45"/>
  <c r="B23" i="45"/>
  <c r="B22" i="45"/>
  <c r="L19" i="45"/>
  <c r="B19" i="45"/>
  <c r="K16" i="45"/>
  <c r="C16" i="45"/>
  <c r="L13" i="45"/>
  <c r="K13" i="45"/>
  <c r="L12" i="45"/>
  <c r="K12" i="45"/>
  <c r="L11" i="45"/>
  <c r="K11" i="45"/>
  <c r="L9" i="45"/>
  <c r="K9" i="45"/>
  <c r="B9" i="45"/>
  <c r="L8" i="45"/>
  <c r="B8" i="45"/>
  <c r="L7" i="45"/>
  <c r="K7" i="45"/>
  <c r="G7" i="45"/>
  <c r="C18" i="44"/>
  <c r="L27" i="44"/>
  <c r="K27" i="44"/>
  <c r="B27" i="44"/>
  <c r="L22" i="44"/>
  <c r="B22" i="44"/>
  <c r="L21" i="44"/>
  <c r="B21" i="44"/>
  <c r="B20" i="44"/>
  <c r="F20" i="44"/>
  <c r="H20" i="44" s="1"/>
  <c r="E20" i="44"/>
  <c r="G20" i="44" s="1"/>
  <c r="L8" i="44"/>
  <c r="B8" i="44"/>
  <c r="C7" i="44"/>
  <c r="L31" i="44"/>
  <c r="K31" i="44"/>
  <c r="B31" i="44"/>
  <c r="K30" i="44"/>
  <c r="B30" i="44"/>
  <c r="K29" i="44"/>
  <c r="B29" i="44"/>
  <c r="K25" i="44"/>
  <c r="C25" i="44"/>
  <c r="B25" i="44"/>
  <c r="B24" i="44"/>
  <c r="K18" i="44"/>
  <c r="K17" i="44"/>
  <c r="B17" i="44"/>
  <c r="L16" i="44"/>
  <c r="K16" i="44"/>
  <c r="C16" i="44"/>
  <c r="B16" i="44"/>
  <c r="L15" i="44"/>
  <c r="K15" i="44"/>
  <c r="B15" i="44"/>
  <c r="L13" i="44"/>
  <c r="K13" i="44"/>
  <c r="C13" i="44"/>
  <c r="L12" i="44"/>
  <c r="K12" i="44"/>
  <c r="L11" i="44"/>
  <c r="K11" i="44"/>
  <c r="L9" i="44"/>
  <c r="K9" i="44"/>
  <c r="B9" i="44"/>
  <c r="L7" i="44"/>
  <c r="K7" i="44"/>
  <c r="G7" i="44"/>
  <c r="F30" i="56" l="1"/>
  <c r="F30" i="35"/>
  <c r="E30" i="56"/>
  <c r="E30" i="35"/>
  <c r="E27" i="44"/>
  <c r="G27" i="44" s="1"/>
  <c r="E31" i="48"/>
  <c r="G31" i="48" s="1"/>
  <c r="E25" i="47"/>
  <c r="G25" i="47" s="1"/>
  <c r="F25" i="45"/>
  <c r="H25" i="45" s="1"/>
  <c r="F31" i="48"/>
  <c r="H31" i="48" s="1"/>
  <c r="F25" i="47"/>
  <c r="H25" i="47" s="1"/>
  <c r="K20" i="44"/>
  <c r="E25" i="45"/>
  <c r="G25" i="45" s="1"/>
  <c r="L20" i="44"/>
  <c r="I20" i="44"/>
  <c r="K18" i="43"/>
  <c r="B18" i="43"/>
  <c r="K17" i="43"/>
  <c r="B17" i="43"/>
  <c r="L27" i="43"/>
  <c r="K27" i="43"/>
  <c r="B27" i="43"/>
  <c r="C18" i="43"/>
  <c r="B20" i="43"/>
  <c r="L18" i="47"/>
  <c r="L31" i="43"/>
  <c r="K31" i="43"/>
  <c r="B31" i="43"/>
  <c r="L30" i="43"/>
  <c r="K30" i="43"/>
  <c r="B30" i="43"/>
  <c r="K29" i="43"/>
  <c r="B29" i="43"/>
  <c r="K25" i="43"/>
  <c r="C25" i="43"/>
  <c r="B25" i="43"/>
  <c r="B24" i="43"/>
  <c r="L13" i="43"/>
  <c r="K13" i="43"/>
  <c r="C13" i="43"/>
  <c r="L12" i="43"/>
  <c r="K12" i="43"/>
  <c r="L11" i="43"/>
  <c r="K11" i="43"/>
  <c r="L9" i="43"/>
  <c r="K9" i="43"/>
  <c r="B9" i="43"/>
  <c r="L8" i="43"/>
  <c r="B8" i="43"/>
  <c r="L7" i="43"/>
  <c r="K7" i="43"/>
  <c r="C7" i="43"/>
  <c r="F20" i="43" l="1"/>
  <c r="H20" i="43" s="1"/>
  <c r="I25" i="45"/>
  <c r="E20" i="43"/>
  <c r="G20" i="43" s="1"/>
  <c r="E18" i="47"/>
  <c r="G18" i="47" s="1"/>
  <c r="K20" i="43"/>
  <c r="K18" i="47"/>
  <c r="L20" i="43"/>
  <c r="I25" i="47"/>
  <c r="I31" i="48"/>
  <c r="L20" i="42"/>
  <c r="E20" i="42"/>
  <c r="G20" i="42" s="1"/>
  <c r="B20" i="42"/>
  <c r="L15" i="42"/>
  <c r="K15" i="42"/>
  <c r="B15" i="42"/>
  <c r="L29" i="42"/>
  <c r="K29" i="42"/>
  <c r="B29" i="42"/>
  <c r="K28" i="42"/>
  <c r="B28" i="42"/>
  <c r="K27" i="42"/>
  <c r="B27" i="42"/>
  <c r="L25" i="42"/>
  <c r="K25" i="42"/>
  <c r="B25" i="42"/>
  <c r="K23" i="42"/>
  <c r="C23" i="42"/>
  <c r="B23" i="42"/>
  <c r="B22" i="42"/>
  <c r="B19" i="42"/>
  <c r="K17" i="42"/>
  <c r="L16" i="42"/>
  <c r="K16" i="42"/>
  <c r="B16" i="42"/>
  <c r="L13" i="42"/>
  <c r="K13" i="42"/>
  <c r="L12" i="42"/>
  <c r="K12" i="42"/>
  <c r="L11" i="42"/>
  <c r="K11" i="42"/>
  <c r="L9" i="42"/>
  <c r="K9" i="42"/>
  <c r="B9" i="42"/>
  <c r="L8" i="42"/>
  <c r="B8" i="42"/>
  <c r="L7" i="42"/>
  <c r="K7" i="42"/>
  <c r="C7" i="42"/>
  <c r="G7" i="42" s="1"/>
  <c r="L25" i="41"/>
  <c r="K25" i="41"/>
  <c r="B25" i="41"/>
  <c r="L20" i="41"/>
  <c r="B20" i="41"/>
  <c r="F20" i="42"/>
  <c r="H20" i="42" s="1"/>
  <c r="F20" i="41"/>
  <c r="H20" i="41" s="1"/>
  <c r="B19" i="41"/>
  <c r="L16" i="41"/>
  <c r="K16" i="41"/>
  <c r="B16" i="41"/>
  <c r="L15" i="41"/>
  <c r="K15" i="41"/>
  <c r="B15" i="41"/>
  <c r="L8" i="41"/>
  <c r="B8" i="41"/>
  <c r="F8" i="42"/>
  <c r="H8" i="42" s="1"/>
  <c r="L19" i="42"/>
  <c r="L29" i="41"/>
  <c r="K29" i="41"/>
  <c r="B29" i="41"/>
  <c r="K28" i="41"/>
  <c r="B28" i="41"/>
  <c r="K27" i="41"/>
  <c r="B27" i="41"/>
  <c r="K23" i="41"/>
  <c r="C23" i="41"/>
  <c r="B23" i="41"/>
  <c r="B22" i="41"/>
  <c r="K17" i="41"/>
  <c r="L13" i="41"/>
  <c r="K13" i="41"/>
  <c r="L12" i="41"/>
  <c r="K12" i="41"/>
  <c r="L11" i="41"/>
  <c r="K11" i="41"/>
  <c r="L9" i="41"/>
  <c r="K9" i="41"/>
  <c r="B9" i="41"/>
  <c r="L7" i="41"/>
  <c r="K7" i="41"/>
  <c r="C7" i="41"/>
  <c r="G7" i="41" s="1"/>
  <c r="L16" i="40"/>
  <c r="K16" i="40"/>
  <c r="B16" i="40"/>
  <c r="L22" i="40"/>
  <c r="B22" i="40"/>
  <c r="B20" i="40"/>
  <c r="L31" i="40"/>
  <c r="K31" i="40"/>
  <c r="B31" i="40"/>
  <c r="K30" i="40"/>
  <c r="B30" i="40"/>
  <c r="K29" i="40"/>
  <c r="B29" i="40"/>
  <c r="L27" i="40"/>
  <c r="K27" i="40"/>
  <c r="B27" i="40"/>
  <c r="K25" i="40"/>
  <c r="C25" i="40"/>
  <c r="B25" i="40"/>
  <c r="B24" i="40"/>
  <c r="L21" i="40"/>
  <c r="B21" i="40"/>
  <c r="K18" i="40"/>
  <c r="C18" i="40"/>
  <c r="K17" i="40"/>
  <c r="B17" i="40"/>
  <c r="C16" i="40"/>
  <c r="L15" i="40"/>
  <c r="K15" i="40"/>
  <c r="B15" i="40"/>
  <c r="L13" i="40"/>
  <c r="K13" i="40"/>
  <c r="C13" i="40"/>
  <c r="L12" i="40"/>
  <c r="K12" i="40"/>
  <c r="L11" i="40"/>
  <c r="K11" i="40"/>
  <c r="L9" i="40"/>
  <c r="K9" i="40"/>
  <c r="B9" i="40"/>
  <c r="L8" i="40"/>
  <c r="B8" i="40"/>
  <c r="L7" i="40"/>
  <c r="K7" i="40"/>
  <c r="C7" i="40"/>
  <c r="G7" i="40" s="1"/>
  <c r="F22" i="40" l="1"/>
  <c r="H22" i="40" s="1"/>
  <c r="F21" i="59"/>
  <c r="K21" i="59"/>
  <c r="F18" i="47"/>
  <c r="H18" i="47" s="1"/>
  <c r="I18" i="47" s="1"/>
  <c r="I20" i="43"/>
  <c r="F20" i="40"/>
  <c r="H20" i="40" s="1"/>
  <c r="F19" i="55"/>
  <c r="H19" i="55" s="1"/>
  <c r="L20" i="40"/>
  <c r="L19" i="55"/>
  <c r="K19" i="55"/>
  <c r="E15" i="42"/>
  <c r="G15" i="42" s="1"/>
  <c r="E16" i="46"/>
  <c r="G16" i="46" s="1"/>
  <c r="F19" i="42"/>
  <c r="H19" i="42" s="1"/>
  <c r="F16" i="42"/>
  <c r="H16" i="42" s="1"/>
  <c r="F16" i="46"/>
  <c r="H16" i="46" s="1"/>
  <c r="E20" i="41"/>
  <c r="G20" i="41" s="1"/>
  <c r="I20" i="41" s="1"/>
  <c r="G20" i="46"/>
  <c r="E19" i="42"/>
  <c r="G19" i="42" s="1"/>
  <c r="E19" i="41"/>
  <c r="G19" i="41" s="1"/>
  <c r="E8" i="41"/>
  <c r="G8" i="41" s="1"/>
  <c r="E8" i="42"/>
  <c r="G8" i="42" s="1"/>
  <c r="I8" i="42" s="1"/>
  <c r="F8" i="41"/>
  <c r="H8" i="41" s="1"/>
  <c r="F16" i="41"/>
  <c r="H16" i="41" s="1"/>
  <c r="K8" i="41"/>
  <c r="K19" i="41"/>
  <c r="K19" i="42"/>
  <c r="K22" i="40"/>
  <c r="K20" i="40"/>
  <c r="K20" i="41"/>
  <c r="L19" i="41"/>
  <c r="K8" i="42"/>
  <c r="E16" i="42"/>
  <c r="G16" i="42" s="1"/>
  <c r="K20" i="42"/>
  <c r="F15" i="42"/>
  <c r="H15" i="42" s="1"/>
  <c r="E16" i="41"/>
  <c r="G16" i="41" s="1"/>
  <c r="I20" i="42"/>
  <c r="I15" i="42" l="1"/>
  <c r="E22" i="40"/>
  <c r="G22" i="40" s="1"/>
  <c r="I22" i="40" s="1"/>
  <c r="E21" i="59"/>
  <c r="F19" i="41"/>
  <c r="H19" i="41" s="1"/>
  <c r="I19" i="41" s="1"/>
  <c r="I19" i="42"/>
  <c r="I16" i="46"/>
  <c r="I16" i="42"/>
  <c r="E20" i="40"/>
  <c r="G20" i="40" s="1"/>
  <c r="I20" i="40" s="1"/>
  <c r="E19" i="55"/>
  <c r="G19" i="55" s="1"/>
  <c r="I19" i="55" s="1"/>
  <c r="I16" i="41"/>
  <c r="I20" i="46"/>
  <c r="I8" i="41"/>
  <c r="L20" i="39"/>
  <c r="B20" i="39"/>
  <c r="E20" i="39"/>
  <c r="F20" i="39"/>
  <c r="F26" i="59"/>
  <c r="E26" i="59"/>
  <c r="L8" i="39"/>
  <c r="K8" i="39"/>
  <c r="B8" i="39"/>
  <c r="E8" i="39"/>
  <c r="F8" i="39"/>
  <c r="L19" i="39"/>
  <c r="B19" i="39"/>
  <c r="K19" i="39"/>
  <c r="E19" i="39"/>
  <c r="F19" i="39"/>
  <c r="E25" i="42" l="1"/>
  <c r="G25" i="42" s="1"/>
  <c r="E25" i="41"/>
  <c r="G25" i="41" s="1"/>
  <c r="K20" i="39"/>
  <c r="F25" i="41"/>
  <c r="H25" i="41" s="1"/>
  <c r="F25" i="42"/>
  <c r="H25" i="42" s="1"/>
  <c r="C7" i="39"/>
  <c r="L30" i="39"/>
  <c r="K30" i="39"/>
  <c r="B30" i="39"/>
  <c r="K29" i="39"/>
  <c r="B29" i="39"/>
  <c r="K28" i="39"/>
  <c r="B28" i="39"/>
  <c r="L26" i="39"/>
  <c r="K26" i="39"/>
  <c r="B26" i="39"/>
  <c r="K24" i="39"/>
  <c r="C24" i="39"/>
  <c r="B24" i="39"/>
  <c r="B23" i="39"/>
  <c r="H20" i="39"/>
  <c r="G20" i="39"/>
  <c r="H19" i="39"/>
  <c r="G19" i="39"/>
  <c r="K17" i="39"/>
  <c r="C17" i="39"/>
  <c r="L16" i="39"/>
  <c r="K16" i="39"/>
  <c r="B16" i="39"/>
  <c r="L15" i="39"/>
  <c r="K15" i="39"/>
  <c r="B15" i="39"/>
  <c r="L13" i="39"/>
  <c r="K13" i="39"/>
  <c r="L12" i="39"/>
  <c r="K12" i="39"/>
  <c r="L11" i="39"/>
  <c r="K11" i="39"/>
  <c r="L9" i="39"/>
  <c r="K9" i="39"/>
  <c r="B9" i="39"/>
  <c r="H8" i="39"/>
  <c r="G8" i="39"/>
  <c r="L7" i="39"/>
  <c r="K7" i="39"/>
  <c r="G7" i="39"/>
  <c r="I25" i="41" l="1"/>
  <c r="I25" i="42"/>
  <c r="I8" i="39"/>
  <c r="I19" i="39"/>
  <c r="I20" i="39"/>
  <c r="L22" i="38"/>
  <c r="B22" i="38"/>
  <c r="L21" i="38"/>
  <c r="B21" i="38"/>
  <c r="K21" i="44"/>
  <c r="F21" i="38"/>
  <c r="H21" i="38" s="1"/>
  <c r="B20" i="38"/>
  <c r="K18" i="45"/>
  <c r="C18" i="38"/>
  <c r="L16" i="38"/>
  <c r="K16" i="38"/>
  <c r="B16" i="38"/>
  <c r="E15" i="43"/>
  <c r="L31" i="38"/>
  <c r="K31" i="38"/>
  <c r="B31" i="38"/>
  <c r="K30" i="38"/>
  <c r="B30" i="38"/>
  <c r="K29" i="38"/>
  <c r="B29" i="38"/>
  <c r="L27" i="38"/>
  <c r="K27" i="38"/>
  <c r="B27" i="38"/>
  <c r="K25" i="38"/>
  <c r="C25" i="38"/>
  <c r="B25" i="38"/>
  <c r="B24" i="38"/>
  <c r="K18" i="38"/>
  <c r="K17" i="38"/>
  <c r="B17" i="38"/>
  <c r="L15" i="38"/>
  <c r="K15" i="38"/>
  <c r="B15" i="38"/>
  <c r="L13" i="38"/>
  <c r="K13" i="38"/>
  <c r="C13" i="38"/>
  <c r="L12" i="38"/>
  <c r="K12" i="38"/>
  <c r="L11" i="38"/>
  <c r="K11" i="38"/>
  <c r="L9" i="38"/>
  <c r="K9" i="38"/>
  <c r="B9" i="38"/>
  <c r="L8" i="38"/>
  <c r="B8" i="38"/>
  <c r="L7" i="38"/>
  <c r="K7" i="38"/>
  <c r="F16" i="60" l="1"/>
  <c r="H16" i="60" s="1"/>
  <c r="F15" i="43"/>
  <c r="E16" i="38"/>
  <c r="G16" i="38" s="1"/>
  <c r="E16" i="60"/>
  <c r="G16" i="60" s="1"/>
  <c r="F21" i="39"/>
  <c r="H21" i="39" s="1"/>
  <c r="H21" i="59"/>
  <c r="K21" i="39"/>
  <c r="L18" i="45"/>
  <c r="L20" i="38"/>
  <c r="F20" i="45"/>
  <c r="H20" i="45" s="1"/>
  <c r="F22" i="44"/>
  <c r="H22" i="44" s="1"/>
  <c r="K20" i="38"/>
  <c r="F22" i="38"/>
  <c r="H22" i="38" s="1"/>
  <c r="F16" i="44"/>
  <c r="H16" i="44" s="1"/>
  <c r="F16" i="40"/>
  <c r="H16" i="40" s="1"/>
  <c r="E16" i="44"/>
  <c r="G16" i="44" s="1"/>
  <c r="E16" i="40"/>
  <c r="G16" i="40" s="1"/>
  <c r="F16" i="38"/>
  <c r="H16" i="38" s="1"/>
  <c r="I16" i="38" s="1"/>
  <c r="K21" i="38"/>
  <c r="K20" i="45"/>
  <c r="K22" i="44"/>
  <c r="K22" i="38"/>
  <c r="L8" i="34"/>
  <c r="B8" i="34"/>
  <c r="B20" i="34"/>
  <c r="C8" i="37"/>
  <c r="I16" i="60" l="1"/>
  <c r="E21" i="39"/>
  <c r="G21" i="39" s="1"/>
  <c r="I21" i="39" s="1"/>
  <c r="G21" i="59"/>
  <c r="I21" i="59" s="1"/>
  <c r="E22" i="44"/>
  <c r="G22" i="44" s="1"/>
  <c r="I22" i="44" s="1"/>
  <c r="E20" i="45"/>
  <c r="G20" i="45" s="1"/>
  <c r="I20" i="45" s="1"/>
  <c r="E22" i="38"/>
  <c r="G22" i="38" s="1"/>
  <c r="I22" i="38" s="1"/>
  <c r="F18" i="45"/>
  <c r="H18" i="45" s="1"/>
  <c r="F20" i="38"/>
  <c r="H20" i="38" s="1"/>
  <c r="E20" i="38"/>
  <c r="G20" i="38" s="1"/>
  <c r="E18" i="45"/>
  <c r="G18" i="45" s="1"/>
  <c r="I16" i="40"/>
  <c r="E21" i="38"/>
  <c r="G21" i="38" s="1"/>
  <c r="I21" i="38" s="1"/>
  <c r="E21" i="44"/>
  <c r="G21" i="44" s="1"/>
  <c r="I16" i="44"/>
  <c r="I20" i="38" l="1"/>
  <c r="I18" i="45"/>
  <c r="K22" i="35"/>
  <c r="L22" i="35"/>
  <c r="L27" i="37"/>
  <c r="B27" i="37"/>
  <c r="L26" i="37"/>
  <c r="K21" i="37"/>
  <c r="B21" i="37"/>
  <c r="L19" i="37"/>
  <c r="K19" i="37"/>
  <c r="B19" i="37"/>
  <c r="L39" i="37"/>
  <c r="K39" i="37"/>
  <c r="B39" i="37"/>
  <c r="L38" i="37"/>
  <c r="K38" i="37"/>
  <c r="B38" i="37"/>
  <c r="L37" i="37"/>
  <c r="K37" i="37"/>
  <c r="B37" i="37"/>
  <c r="K36" i="37"/>
  <c r="B36" i="37"/>
  <c r="L35" i="37"/>
  <c r="K35" i="37"/>
  <c r="B35" i="37"/>
  <c r="L33" i="37"/>
  <c r="K33" i="37"/>
  <c r="B33" i="37"/>
  <c r="L31" i="37"/>
  <c r="K31" i="37"/>
  <c r="B31" i="37"/>
  <c r="K30" i="37"/>
  <c r="B30" i="37"/>
  <c r="B29" i="37"/>
  <c r="L25" i="37"/>
  <c r="B25" i="37"/>
  <c r="B24" i="37"/>
  <c r="K22" i="37"/>
  <c r="B22" i="37"/>
  <c r="K20" i="37"/>
  <c r="B20" i="37"/>
  <c r="L18" i="37"/>
  <c r="K18" i="37"/>
  <c r="B18" i="37"/>
  <c r="L17" i="37"/>
  <c r="K17" i="37"/>
  <c r="B17" i="37"/>
  <c r="L15" i="37"/>
  <c r="K15" i="37"/>
  <c r="B15" i="37"/>
  <c r="B14" i="37"/>
  <c r="L13" i="37"/>
  <c r="K13" i="37"/>
  <c r="B13" i="37"/>
  <c r="L12" i="37"/>
  <c r="K12" i="37"/>
  <c r="B12" i="37"/>
  <c r="L10" i="37"/>
  <c r="K10" i="37"/>
  <c r="B10" i="37"/>
  <c r="B9" i="37"/>
  <c r="L8" i="37"/>
  <c r="K8" i="37"/>
  <c r="B8" i="37"/>
  <c r="K20" i="34"/>
  <c r="L7" i="34"/>
  <c r="L9" i="34"/>
  <c r="L11" i="34"/>
  <c r="L12" i="34"/>
  <c r="L13" i="34"/>
  <c r="L15" i="34"/>
  <c r="L16" i="34"/>
  <c r="L21" i="34"/>
  <c r="L22" i="34"/>
  <c r="L27" i="34"/>
  <c r="L30" i="34"/>
  <c r="L31" i="34"/>
  <c r="K30" i="34"/>
  <c r="K31" i="34"/>
  <c r="K29" i="34"/>
  <c r="K27" i="34"/>
  <c r="K25" i="34"/>
  <c r="K18" i="34"/>
  <c r="K17" i="34"/>
  <c r="K16" i="34"/>
  <c r="K15" i="34"/>
  <c r="K13" i="34"/>
  <c r="K12" i="34"/>
  <c r="K11" i="34"/>
  <c r="K9" i="34"/>
  <c r="K7" i="34"/>
  <c r="L31" i="33"/>
  <c r="K31" i="33"/>
  <c r="K30" i="33"/>
  <c r="K29" i="33"/>
  <c r="L27" i="33"/>
  <c r="K27" i="33"/>
  <c r="K25" i="33"/>
  <c r="L22" i="33"/>
  <c r="L21" i="33"/>
  <c r="K18" i="33"/>
  <c r="K17" i="33"/>
  <c r="L16" i="33"/>
  <c r="K16" i="33"/>
  <c r="L15" i="33"/>
  <c r="K15" i="33"/>
  <c r="L13" i="33"/>
  <c r="K13" i="33"/>
  <c r="L12" i="33"/>
  <c r="K12" i="33"/>
  <c r="L11" i="33"/>
  <c r="K11" i="33"/>
  <c r="L9" i="33"/>
  <c r="K9" i="33"/>
  <c r="L8" i="33"/>
  <c r="L7" i="33"/>
  <c r="K7" i="33"/>
  <c r="L7" i="32"/>
  <c r="L8" i="32"/>
  <c r="L9" i="32"/>
  <c r="L11" i="32"/>
  <c r="L12" i="32"/>
  <c r="L13" i="32"/>
  <c r="L15" i="32"/>
  <c r="L16" i="32"/>
  <c r="L21" i="32"/>
  <c r="L22" i="32"/>
  <c r="L27" i="32"/>
  <c r="L31" i="32"/>
  <c r="K31" i="32"/>
  <c r="K30" i="32"/>
  <c r="K29" i="32"/>
  <c r="K27" i="32"/>
  <c r="K25" i="32"/>
  <c r="K18" i="32"/>
  <c r="K17" i="32"/>
  <c r="K16" i="32"/>
  <c r="K15" i="32"/>
  <c r="K13" i="32"/>
  <c r="K12" i="32"/>
  <c r="K11" i="32"/>
  <c r="K9" i="32"/>
  <c r="K7" i="32"/>
  <c r="K20" i="35"/>
  <c r="B20" i="35"/>
  <c r="L9" i="35" l="1"/>
  <c r="K9" i="35"/>
  <c r="K23" i="48"/>
  <c r="K22" i="56"/>
  <c r="E22" i="35"/>
  <c r="C22" i="37"/>
  <c r="F22" i="35" l="1"/>
  <c r="F9" i="35"/>
  <c r="E9" i="35"/>
  <c r="G9" i="35" s="1"/>
  <c r="L19" i="60"/>
  <c r="L20" i="34"/>
  <c r="K27" i="37"/>
  <c r="L18" i="35"/>
  <c r="K18" i="35"/>
  <c r="K19" i="35"/>
  <c r="B36" i="35"/>
  <c r="B35" i="35"/>
  <c r="B34" i="35"/>
  <c r="B33" i="35"/>
  <c r="B32" i="35"/>
  <c r="B28" i="35"/>
  <c r="B27" i="35"/>
  <c r="B26" i="35"/>
  <c r="B19" i="35"/>
  <c r="B18" i="35"/>
  <c r="B17" i="35"/>
  <c r="B15" i="35"/>
  <c r="B14" i="35"/>
  <c r="B13" i="35"/>
  <c r="B12" i="35"/>
  <c r="C10" i="35"/>
  <c r="B10" i="35"/>
  <c r="H9" i="35"/>
  <c r="L9" i="57"/>
  <c r="B8" i="35"/>
  <c r="L36" i="35"/>
  <c r="K36" i="35"/>
  <c r="L35" i="35"/>
  <c r="K35" i="35"/>
  <c r="L34" i="35"/>
  <c r="K34" i="35"/>
  <c r="K33" i="35"/>
  <c r="L32" i="35"/>
  <c r="K32" i="35"/>
  <c r="L28" i="35"/>
  <c r="K28" i="35"/>
  <c r="K27" i="35"/>
  <c r="L24" i="35"/>
  <c r="K24" i="35"/>
  <c r="B24" i="35"/>
  <c r="L23" i="35"/>
  <c r="B23" i="35"/>
  <c r="C20" i="35"/>
  <c r="L17" i="35"/>
  <c r="K17" i="35"/>
  <c r="L15" i="35"/>
  <c r="K15" i="35"/>
  <c r="L13" i="35"/>
  <c r="K13" i="35"/>
  <c r="L12" i="35"/>
  <c r="K12" i="35"/>
  <c r="L10" i="35"/>
  <c r="K10" i="35"/>
  <c r="L8" i="35"/>
  <c r="K8" i="35"/>
  <c r="K19" i="60" l="1"/>
  <c r="E19" i="60"/>
  <c r="G19" i="60" s="1"/>
  <c r="L24" i="37"/>
  <c r="L24" i="57"/>
  <c r="K9" i="56"/>
  <c r="K9" i="57"/>
  <c r="L9" i="48"/>
  <c r="L9" i="56"/>
  <c r="L23" i="48"/>
  <c r="L22" i="56"/>
  <c r="K9" i="37"/>
  <c r="K9" i="48"/>
  <c r="K25" i="48"/>
  <c r="K20" i="47"/>
  <c r="G9" i="62"/>
  <c r="K26" i="37"/>
  <c r="H9" i="62"/>
  <c r="L9" i="37"/>
  <c r="K24" i="37"/>
  <c r="I9" i="35"/>
  <c r="C7" i="34"/>
  <c r="K22" i="34"/>
  <c r="B22" i="34"/>
  <c r="B21" i="34"/>
  <c r="E20" i="34"/>
  <c r="I9" i="62" l="1"/>
  <c r="F22" i="34"/>
  <c r="F22" i="43"/>
  <c r="K8" i="47"/>
  <c r="K8" i="60"/>
  <c r="F20" i="34"/>
  <c r="H20" i="34" s="1"/>
  <c r="F19" i="60"/>
  <c r="H19" i="60" s="1"/>
  <c r="I19" i="60" s="1"/>
  <c r="E9" i="48"/>
  <c r="G9" i="48" s="1"/>
  <c r="E9" i="56"/>
  <c r="G9" i="56" s="1"/>
  <c r="F9" i="48"/>
  <c r="H9" i="48" s="1"/>
  <c r="F9" i="56"/>
  <c r="H9" i="56" s="1"/>
  <c r="K8" i="45"/>
  <c r="K8" i="40"/>
  <c r="K8" i="38"/>
  <c r="K8" i="32"/>
  <c r="K8" i="33"/>
  <c r="K22" i="32"/>
  <c r="K22" i="33"/>
  <c r="K8" i="44"/>
  <c r="K8" i="43"/>
  <c r="K8" i="34"/>
  <c r="B31" i="34"/>
  <c r="B30" i="34"/>
  <c r="B29" i="34"/>
  <c r="B27" i="34"/>
  <c r="C25" i="34"/>
  <c r="B25" i="34"/>
  <c r="B24" i="34"/>
  <c r="H22" i="34"/>
  <c r="G20" i="34"/>
  <c r="B17" i="34"/>
  <c r="B16" i="34"/>
  <c r="B15" i="34"/>
  <c r="C13" i="34"/>
  <c r="B9" i="34"/>
  <c r="E22" i="33"/>
  <c r="G22" i="33" s="1"/>
  <c r="B31" i="33"/>
  <c r="B30" i="33"/>
  <c r="B29" i="33"/>
  <c r="B27" i="33"/>
  <c r="C25" i="33"/>
  <c r="B25" i="33"/>
  <c r="B24" i="33"/>
  <c r="B22" i="33"/>
  <c r="B21" i="33"/>
  <c r="B20" i="33"/>
  <c r="B17" i="33"/>
  <c r="B16" i="33"/>
  <c r="B15" i="33"/>
  <c r="C13" i="33"/>
  <c r="B9" i="33"/>
  <c r="B8" i="33"/>
  <c r="B31" i="32"/>
  <c r="B30" i="32"/>
  <c r="B29" i="32"/>
  <c r="B27" i="32"/>
  <c r="B25" i="32"/>
  <c r="B24" i="32"/>
  <c r="B8" i="32"/>
  <c r="B9" i="32"/>
  <c r="C7" i="32"/>
  <c r="B22" i="32"/>
  <c r="F22" i="32"/>
  <c r="B21" i="32"/>
  <c r="E22" i="34" l="1"/>
  <c r="E22" i="43"/>
  <c r="K23" i="60"/>
  <c r="L23" i="60"/>
  <c r="H32" i="62"/>
  <c r="I32" i="62" s="1"/>
  <c r="F8" i="47"/>
  <c r="H8" i="47" s="1"/>
  <c r="F8" i="60"/>
  <c r="H8" i="60" s="1"/>
  <c r="K31" i="60"/>
  <c r="E8" i="47"/>
  <c r="G8" i="47" s="1"/>
  <c r="E8" i="60"/>
  <c r="G8" i="60" s="1"/>
  <c r="G30" i="56"/>
  <c r="E32" i="57"/>
  <c r="G32" i="57" s="1"/>
  <c r="H30" i="56"/>
  <c r="F32" i="57"/>
  <c r="H32" i="57" s="1"/>
  <c r="K26" i="56"/>
  <c r="K23" i="59"/>
  <c r="K31" i="59" s="1"/>
  <c r="K28" i="57"/>
  <c r="L26" i="56"/>
  <c r="L23" i="59"/>
  <c r="L28" i="57"/>
  <c r="I9" i="56"/>
  <c r="I9" i="48"/>
  <c r="L22" i="55"/>
  <c r="L27" i="48"/>
  <c r="L22" i="47"/>
  <c r="L22" i="46"/>
  <c r="K22" i="55"/>
  <c r="K30" i="55" s="1"/>
  <c r="K27" i="48"/>
  <c r="K22" i="47"/>
  <c r="K30" i="47" s="1"/>
  <c r="K22" i="46"/>
  <c r="K30" i="46" s="1"/>
  <c r="E8" i="44"/>
  <c r="G8" i="44" s="1"/>
  <c r="E8" i="43"/>
  <c r="G8" i="43" s="1"/>
  <c r="E8" i="34"/>
  <c r="F21" i="32"/>
  <c r="H21" i="32" s="1"/>
  <c r="F21" i="44"/>
  <c r="H21" i="44" s="1"/>
  <c r="I21" i="44" s="1"/>
  <c r="F19" i="45"/>
  <c r="H19" i="45" s="1"/>
  <c r="F21" i="40"/>
  <c r="H21" i="40" s="1"/>
  <c r="K19" i="45"/>
  <c r="K21" i="40"/>
  <c r="K21" i="33"/>
  <c r="K21" i="32"/>
  <c r="L24" i="44"/>
  <c r="L22" i="45"/>
  <c r="L24" i="43"/>
  <c r="L22" i="42"/>
  <c r="L24" i="40"/>
  <c r="L22" i="41"/>
  <c r="L23" i="39"/>
  <c r="L24" i="38"/>
  <c r="L24" i="33"/>
  <c r="L24" i="32"/>
  <c r="L29" i="37"/>
  <c r="L24" i="34"/>
  <c r="L26" i="35"/>
  <c r="F27" i="43"/>
  <c r="H27" i="43" s="1"/>
  <c r="F33" i="37"/>
  <c r="H33" i="37" s="1"/>
  <c r="H30" i="35"/>
  <c r="E27" i="43"/>
  <c r="G27" i="43" s="1"/>
  <c r="E33" i="37"/>
  <c r="G33" i="37" s="1"/>
  <c r="G30" i="35"/>
  <c r="K24" i="44"/>
  <c r="K32" i="44" s="1"/>
  <c r="K22" i="45"/>
  <c r="K24" i="43"/>
  <c r="K24" i="40"/>
  <c r="K22" i="41"/>
  <c r="K30" i="41" s="1"/>
  <c r="K22" i="42"/>
  <c r="K30" i="42" s="1"/>
  <c r="K23" i="39"/>
  <c r="K31" i="39" s="1"/>
  <c r="K24" i="38"/>
  <c r="K32" i="38" s="1"/>
  <c r="K24" i="32"/>
  <c r="K24" i="33"/>
  <c r="K29" i="37"/>
  <c r="K24" i="34"/>
  <c r="K26" i="35"/>
  <c r="E21" i="32"/>
  <c r="G21" i="32" s="1"/>
  <c r="E19" i="45"/>
  <c r="G19" i="45" s="1"/>
  <c r="E21" i="40"/>
  <c r="G21" i="40" s="1"/>
  <c r="E21" i="33"/>
  <c r="G21" i="33" s="1"/>
  <c r="F8" i="44"/>
  <c r="H8" i="44" s="1"/>
  <c r="F8" i="43"/>
  <c r="H8" i="43" s="1"/>
  <c r="F8" i="34"/>
  <c r="H8" i="34" s="1"/>
  <c r="G22" i="34"/>
  <c r="I22" i="34" s="1"/>
  <c r="I20" i="34"/>
  <c r="E22" i="32"/>
  <c r="G22" i="32" s="1"/>
  <c r="F22" i="33"/>
  <c r="H22" i="33" s="1"/>
  <c r="I22" i="33" s="1"/>
  <c r="F21" i="33"/>
  <c r="H21" i="33" s="1"/>
  <c r="B20" i="32"/>
  <c r="F20" i="33"/>
  <c r="H20" i="33" s="1"/>
  <c r="C18" i="32"/>
  <c r="B17" i="32"/>
  <c r="B15" i="32"/>
  <c r="B16" i="32"/>
  <c r="C16" i="32"/>
  <c r="F8" i="32"/>
  <c r="H8" i="32" s="1"/>
  <c r="G8" i="55"/>
  <c r="C25" i="32"/>
  <c r="H22" i="32"/>
  <c r="C13" i="32"/>
  <c r="I8" i="47" l="1"/>
  <c r="H18" i="62"/>
  <c r="F23" i="60"/>
  <c r="H23" i="60" s="1"/>
  <c r="H28" i="62"/>
  <c r="G18" i="62"/>
  <c r="E23" i="60"/>
  <c r="G23" i="60" s="1"/>
  <c r="G28" i="62"/>
  <c r="E16" i="59"/>
  <c r="G16" i="59" s="1"/>
  <c r="E16" i="43"/>
  <c r="F16" i="59"/>
  <c r="H16" i="59" s="1"/>
  <c r="F16" i="43"/>
  <c r="E17" i="60"/>
  <c r="G17" i="60" s="1"/>
  <c r="I21" i="33"/>
  <c r="F15" i="59"/>
  <c r="H15" i="59" s="1"/>
  <c r="F15" i="60"/>
  <c r="H15" i="60" s="1"/>
  <c r="L22" i="57"/>
  <c r="L17" i="60"/>
  <c r="E15" i="59"/>
  <c r="G15" i="59" s="1"/>
  <c r="E15" i="60"/>
  <c r="G15" i="60" s="1"/>
  <c r="I8" i="60"/>
  <c r="I30" i="56"/>
  <c r="F26" i="56"/>
  <c r="H26" i="56" s="1"/>
  <c r="F23" i="59"/>
  <c r="H23" i="59" s="1"/>
  <c r="F28" i="57"/>
  <c r="H28" i="57" s="1"/>
  <c r="I32" i="57"/>
  <c r="E17" i="32"/>
  <c r="G17" i="32" s="1"/>
  <c r="E22" i="57"/>
  <c r="G22" i="57" s="1"/>
  <c r="E26" i="56"/>
  <c r="G26" i="56" s="1"/>
  <c r="E23" i="59"/>
  <c r="G23" i="59" s="1"/>
  <c r="E28" i="57"/>
  <c r="G28" i="57" s="1"/>
  <c r="L20" i="56"/>
  <c r="L19" i="56"/>
  <c r="E19" i="56"/>
  <c r="G19" i="56" s="1"/>
  <c r="E20" i="56"/>
  <c r="G20" i="56" s="1"/>
  <c r="E15" i="47"/>
  <c r="G15" i="47" s="1"/>
  <c r="E15" i="46"/>
  <c r="G15" i="46" s="1"/>
  <c r="F15" i="46"/>
  <c r="H15" i="46" s="1"/>
  <c r="F15" i="47"/>
  <c r="H15" i="47" s="1"/>
  <c r="F22" i="55"/>
  <c r="H22" i="55" s="1"/>
  <c r="F27" i="48"/>
  <c r="H27" i="48" s="1"/>
  <c r="F22" i="46"/>
  <c r="H22" i="46" s="1"/>
  <c r="F22" i="47"/>
  <c r="H22" i="47" s="1"/>
  <c r="E22" i="55"/>
  <c r="G22" i="55" s="1"/>
  <c r="E27" i="48"/>
  <c r="G27" i="48" s="1"/>
  <c r="E22" i="46"/>
  <c r="G22" i="46" s="1"/>
  <c r="E22" i="47"/>
  <c r="G22" i="47" s="1"/>
  <c r="E16" i="55"/>
  <c r="G16" i="55" s="1"/>
  <c r="E21" i="48"/>
  <c r="G21" i="48" s="1"/>
  <c r="E16" i="47"/>
  <c r="G16" i="47" s="1"/>
  <c r="L16" i="55"/>
  <c r="L21" i="48"/>
  <c r="L16" i="47"/>
  <c r="I8" i="55"/>
  <c r="K32" i="40"/>
  <c r="K30" i="45"/>
  <c r="I30" i="35"/>
  <c r="I19" i="45"/>
  <c r="I21" i="40"/>
  <c r="E20" i="32"/>
  <c r="G20" i="32" s="1"/>
  <c r="E20" i="33"/>
  <c r="G20" i="33" s="1"/>
  <c r="I20" i="33" s="1"/>
  <c r="G15" i="45"/>
  <c r="E15" i="41"/>
  <c r="G15" i="41" s="1"/>
  <c r="E16" i="39"/>
  <c r="G16" i="39" s="1"/>
  <c r="E16" i="32"/>
  <c r="G16" i="32" s="1"/>
  <c r="E16" i="33"/>
  <c r="G16" i="33" s="1"/>
  <c r="E16" i="34"/>
  <c r="G16" i="34" s="1"/>
  <c r="F24" i="44"/>
  <c r="H24" i="44" s="1"/>
  <c r="F22" i="45"/>
  <c r="H22" i="45" s="1"/>
  <c r="F24" i="43"/>
  <c r="H24" i="43" s="1"/>
  <c r="F22" i="41"/>
  <c r="H22" i="41" s="1"/>
  <c r="F24" i="40"/>
  <c r="H24" i="40" s="1"/>
  <c r="F22" i="42"/>
  <c r="H22" i="42" s="1"/>
  <c r="F23" i="39"/>
  <c r="H23" i="39" s="1"/>
  <c r="F24" i="38"/>
  <c r="H24" i="38" s="1"/>
  <c r="F29" i="37"/>
  <c r="H29" i="37" s="1"/>
  <c r="F26" i="35"/>
  <c r="H26" i="35" s="1"/>
  <c r="F24" i="33"/>
  <c r="H24" i="33" s="1"/>
  <c r="F24" i="34"/>
  <c r="H24" i="34" s="1"/>
  <c r="F24" i="32"/>
  <c r="H24" i="32" s="1"/>
  <c r="F8" i="45"/>
  <c r="H8" i="45" s="1"/>
  <c r="F8" i="40"/>
  <c r="H8" i="40" s="1"/>
  <c r="F8" i="38"/>
  <c r="H8" i="38" s="1"/>
  <c r="F8" i="33"/>
  <c r="H8" i="33" s="1"/>
  <c r="H15" i="45"/>
  <c r="F15" i="41"/>
  <c r="H15" i="41" s="1"/>
  <c r="F16" i="39"/>
  <c r="H16" i="39" s="1"/>
  <c r="F16" i="34"/>
  <c r="H16" i="34" s="1"/>
  <c r="F16" i="33"/>
  <c r="H16" i="33" s="1"/>
  <c r="E17" i="44"/>
  <c r="G17" i="44" s="1"/>
  <c r="E18" i="43"/>
  <c r="G18" i="43" s="1"/>
  <c r="E17" i="40"/>
  <c r="G17" i="40" s="1"/>
  <c r="E17" i="38"/>
  <c r="G17" i="38" s="1"/>
  <c r="E20" i="35"/>
  <c r="G20" i="35" s="1"/>
  <c r="E22" i="37"/>
  <c r="G22" i="37" s="1"/>
  <c r="E19" i="35"/>
  <c r="G19" i="35" s="1"/>
  <c r="E17" i="34"/>
  <c r="G17" i="34" s="1"/>
  <c r="E17" i="33"/>
  <c r="G17" i="33" s="1"/>
  <c r="F20" i="32"/>
  <c r="H20" i="32" s="1"/>
  <c r="E22" i="45"/>
  <c r="G22" i="45" s="1"/>
  <c r="E24" i="44"/>
  <c r="G24" i="44" s="1"/>
  <c r="E24" i="43"/>
  <c r="G24" i="43" s="1"/>
  <c r="E22" i="42"/>
  <c r="G22" i="42" s="1"/>
  <c r="E22" i="41"/>
  <c r="G22" i="41" s="1"/>
  <c r="E24" i="40"/>
  <c r="G24" i="40" s="1"/>
  <c r="E23" i="39"/>
  <c r="G23" i="39" s="1"/>
  <c r="E24" i="38"/>
  <c r="G24" i="38" s="1"/>
  <c r="E29" i="37"/>
  <c r="G29" i="37" s="1"/>
  <c r="E26" i="35"/>
  <c r="G26" i="35" s="1"/>
  <c r="E24" i="32"/>
  <c r="G24" i="32" s="1"/>
  <c r="E24" i="33"/>
  <c r="G24" i="33" s="1"/>
  <c r="E24" i="34"/>
  <c r="G24" i="34" s="1"/>
  <c r="E8" i="45"/>
  <c r="G8" i="45" s="1"/>
  <c r="E8" i="40"/>
  <c r="G8" i="40" s="1"/>
  <c r="E8" i="38"/>
  <c r="G8" i="38" s="1"/>
  <c r="K20" i="33"/>
  <c r="K32" i="33" s="1"/>
  <c r="K20" i="32"/>
  <c r="K32" i="32" s="1"/>
  <c r="I33" i="37"/>
  <c r="I8" i="43"/>
  <c r="F15" i="44"/>
  <c r="H15" i="44" s="1"/>
  <c r="F15" i="40"/>
  <c r="H15" i="40" s="1"/>
  <c r="F15" i="39"/>
  <c r="H15" i="39" s="1"/>
  <c r="F15" i="38"/>
  <c r="H15" i="38" s="1"/>
  <c r="F15" i="33"/>
  <c r="H15" i="33" s="1"/>
  <c r="F15" i="34"/>
  <c r="H15" i="34" s="1"/>
  <c r="L17" i="44"/>
  <c r="L18" i="43"/>
  <c r="L17" i="40"/>
  <c r="L17" i="38"/>
  <c r="L17" i="32"/>
  <c r="L20" i="35"/>
  <c r="L17" i="34"/>
  <c r="L17" i="33"/>
  <c r="L22" i="37"/>
  <c r="L19" i="35"/>
  <c r="F15" i="32"/>
  <c r="H15" i="32" s="1"/>
  <c r="F16" i="32"/>
  <c r="H16" i="32" s="1"/>
  <c r="E15" i="32"/>
  <c r="G15" i="32" s="1"/>
  <c r="E15" i="44"/>
  <c r="G15" i="44" s="1"/>
  <c r="E15" i="40"/>
  <c r="G15" i="40" s="1"/>
  <c r="E15" i="39"/>
  <c r="G15" i="39" s="1"/>
  <c r="E15" i="38"/>
  <c r="G15" i="38" s="1"/>
  <c r="E15" i="33"/>
  <c r="G15" i="33" s="1"/>
  <c r="E15" i="34"/>
  <c r="G15" i="34" s="1"/>
  <c r="L20" i="33"/>
  <c r="L20" i="32"/>
  <c r="I27" i="43"/>
  <c r="I8" i="44"/>
  <c r="E8" i="32"/>
  <c r="G8" i="32" s="1"/>
  <c r="I8" i="32" s="1"/>
  <c r="G8" i="34"/>
  <c r="E8" i="33"/>
  <c r="G8" i="33" s="1"/>
  <c r="I22" i="32"/>
  <c r="I21" i="32"/>
  <c r="G7" i="32"/>
  <c r="I16" i="59" l="1"/>
  <c r="I23" i="60"/>
  <c r="I22" i="42"/>
  <c r="I15" i="60"/>
  <c r="I15" i="59"/>
  <c r="H21" i="62"/>
  <c r="I21" i="62" s="1"/>
  <c r="I28" i="62"/>
  <c r="I18" i="62"/>
  <c r="I22" i="47"/>
  <c r="I24" i="32"/>
  <c r="F22" i="57"/>
  <c r="H22" i="57" s="1"/>
  <c r="I22" i="57" s="1"/>
  <c r="F17" i="60"/>
  <c r="H17" i="60" s="1"/>
  <c r="I17" i="60" s="1"/>
  <c r="I22" i="46"/>
  <c r="I26" i="56"/>
  <c r="I23" i="59"/>
  <c r="I28" i="57"/>
  <c r="F19" i="56"/>
  <c r="H19" i="56" s="1"/>
  <c r="I19" i="56" s="1"/>
  <c r="F20" i="56"/>
  <c r="H20" i="56" s="1"/>
  <c r="I20" i="56" s="1"/>
  <c r="I27" i="48"/>
  <c r="F16" i="55"/>
  <c r="H16" i="55" s="1"/>
  <c r="I16" i="55" s="1"/>
  <c r="F21" i="48"/>
  <c r="H21" i="48" s="1"/>
  <c r="I21" i="48" s="1"/>
  <c r="F16" i="47"/>
  <c r="H16" i="47" s="1"/>
  <c r="I16" i="47" s="1"/>
  <c r="I22" i="55"/>
  <c r="I15" i="46"/>
  <c r="I15" i="47"/>
  <c r="I22" i="45"/>
  <c r="I8" i="33"/>
  <c r="I15" i="33"/>
  <c r="I15" i="39"/>
  <c r="I8" i="38"/>
  <c r="I29" i="37"/>
  <c r="I15" i="32"/>
  <c r="I20" i="32"/>
  <c r="I15" i="44"/>
  <c r="I16" i="39"/>
  <c r="I23" i="39"/>
  <c r="I24" i="43"/>
  <c r="I15" i="38"/>
  <c r="I24" i="34"/>
  <c r="I26" i="35"/>
  <c r="I24" i="40"/>
  <c r="I24" i="44"/>
  <c r="I24" i="33"/>
  <c r="I22" i="41"/>
  <c r="I16" i="34"/>
  <c r="I15" i="41"/>
  <c r="I15" i="34"/>
  <c r="I15" i="40"/>
  <c r="F17" i="44"/>
  <c r="H17" i="44" s="1"/>
  <c r="I17" i="44" s="1"/>
  <c r="F18" i="43"/>
  <c r="H18" i="43" s="1"/>
  <c r="I18" i="43" s="1"/>
  <c r="F17" i="40"/>
  <c r="H17" i="40" s="1"/>
  <c r="I17" i="40" s="1"/>
  <c r="F17" i="38"/>
  <c r="H17" i="38" s="1"/>
  <c r="I17" i="38" s="1"/>
  <c r="F22" i="37"/>
  <c r="H22" i="37" s="1"/>
  <c r="I22" i="37" s="1"/>
  <c r="F20" i="35"/>
  <c r="H20" i="35" s="1"/>
  <c r="I20" i="35" s="1"/>
  <c r="F19" i="35"/>
  <c r="H19" i="35" s="1"/>
  <c r="I19" i="35" s="1"/>
  <c r="F17" i="33"/>
  <c r="H17" i="33" s="1"/>
  <c r="I17" i="33" s="1"/>
  <c r="F17" i="34"/>
  <c r="H17" i="34" s="1"/>
  <c r="I17" i="34" s="1"/>
  <c r="F17" i="32"/>
  <c r="H17" i="32" s="1"/>
  <c r="I17" i="32" s="1"/>
  <c r="I8" i="40"/>
  <c r="I24" i="38"/>
  <c r="I16" i="33"/>
  <c r="I15" i="45"/>
  <c r="I8" i="45"/>
  <c r="I16" i="32"/>
  <c r="I8" i="34"/>
  <c r="E22" i="56"/>
  <c r="G22" i="56" s="1"/>
  <c r="F22" i="56"/>
  <c r="H22" i="56" s="1"/>
  <c r="F24" i="56" l="1"/>
  <c r="H24" i="56" s="1"/>
  <c r="F21" i="60"/>
  <c r="H21" i="60" s="1"/>
  <c r="E24" i="56"/>
  <c r="G24" i="56" s="1"/>
  <c r="E21" i="60"/>
  <c r="G21" i="60" s="1"/>
  <c r="I24" i="56"/>
  <c r="I22" i="56"/>
  <c r="H22" i="43"/>
  <c r="F25" i="48"/>
  <c r="H25" i="48" s="1"/>
  <c r="F20" i="47"/>
  <c r="H20" i="47" s="1"/>
  <c r="E25" i="48"/>
  <c r="G25" i="48" s="1"/>
  <c r="E20" i="47"/>
  <c r="G20" i="47" s="1"/>
  <c r="H22" i="35"/>
  <c r="F23" i="48"/>
  <c r="H23" i="48" s="1"/>
  <c r="G22" i="35"/>
  <c r="E23" i="48"/>
  <c r="G23" i="48" s="1"/>
  <c r="E26" i="37"/>
  <c r="G26" i="37" s="1"/>
  <c r="G22" i="43"/>
  <c r="F26" i="37"/>
  <c r="H26" i="37" s="1"/>
  <c r="F24" i="35"/>
  <c r="H24" i="35" s="1"/>
  <c r="E24" i="35"/>
  <c r="G24" i="35" s="1"/>
  <c r="H25" i="62"/>
  <c r="I21" i="60" l="1"/>
  <c r="H24" i="62"/>
  <c r="F20" i="60"/>
  <c r="H20" i="60" s="1"/>
  <c r="F21" i="43"/>
  <c r="H21" i="43" s="1"/>
  <c r="F23" i="56"/>
  <c r="H23" i="56" s="1"/>
  <c r="I22" i="43"/>
  <c r="I22" i="35"/>
  <c r="I25" i="48"/>
  <c r="I20" i="47"/>
  <c r="F24" i="48"/>
  <c r="H24" i="48" s="1"/>
  <c r="F19" i="47"/>
  <c r="H19" i="47" s="1"/>
  <c r="I23" i="48"/>
  <c r="I26" i="37"/>
  <c r="F25" i="37"/>
  <c r="H25" i="37" s="1"/>
  <c r="F23" i="35"/>
  <c r="H23" i="35" s="1"/>
  <c r="F21" i="34"/>
  <c r="H21" i="34" s="1"/>
  <c r="G25" i="62"/>
  <c r="I25" i="62" s="1"/>
  <c r="K32" i="43"/>
  <c r="K25" i="37"/>
  <c r="K21" i="34"/>
  <c r="K32" i="34" s="1"/>
  <c r="K23" i="35"/>
  <c r="I24" i="35"/>
  <c r="G24" i="62" l="1"/>
  <c r="I24" i="62" s="1"/>
  <c r="E20" i="60"/>
  <c r="G20" i="60" s="1"/>
  <c r="I20" i="60" s="1"/>
  <c r="E21" i="43"/>
  <c r="G21" i="43" s="1"/>
  <c r="I21" i="43" s="1"/>
  <c r="E23" i="56"/>
  <c r="G23" i="56" s="1"/>
  <c r="I23" i="56" s="1"/>
  <c r="E24" i="48"/>
  <c r="G24" i="48" s="1"/>
  <c r="E19" i="47"/>
  <c r="G19" i="47" s="1"/>
  <c r="E25" i="37"/>
  <c r="G25" i="37" s="1"/>
  <c r="I25" i="37" s="1"/>
  <c r="E23" i="35"/>
  <c r="G23" i="35" s="1"/>
  <c r="I23" i="35" s="1"/>
  <c r="E21" i="34"/>
  <c r="G21" i="34" s="1"/>
  <c r="I21" i="34" s="1"/>
  <c r="I19" i="47" l="1"/>
  <c r="I24" i="48"/>
  <c r="L14" i="57" l="1"/>
  <c r="K14" i="57"/>
  <c r="K39" i="57" s="1"/>
  <c r="L21" i="57" l="1"/>
  <c r="L24" i="60"/>
  <c r="L17" i="59"/>
  <c r="L28" i="60"/>
  <c r="L29" i="60"/>
  <c r="L33" i="56"/>
  <c r="L29" i="59"/>
  <c r="L28" i="59"/>
  <c r="L35" i="57"/>
  <c r="L20" i="48"/>
  <c r="L20" i="57"/>
  <c r="L27" i="56"/>
  <c r="L24" i="59"/>
  <c r="L29" i="57"/>
  <c r="L14" i="48"/>
  <c r="L14" i="56"/>
  <c r="K14" i="48"/>
  <c r="K36" i="48" s="1"/>
  <c r="K14" i="56"/>
  <c r="K37" i="56" s="1"/>
  <c r="L23" i="55"/>
  <c r="L28" i="48"/>
  <c r="L23" i="46"/>
  <c r="L23" i="47"/>
  <c r="L27" i="55"/>
  <c r="L28" i="55"/>
  <c r="L33" i="48"/>
  <c r="L27" i="46"/>
  <c r="L27" i="47"/>
  <c r="L28" i="46"/>
  <c r="L28" i="47"/>
  <c r="L17" i="55"/>
  <c r="L17" i="46"/>
  <c r="L23" i="45"/>
  <c r="L25" i="44"/>
  <c r="L25" i="43"/>
  <c r="L23" i="41"/>
  <c r="L25" i="40"/>
  <c r="L23" i="42"/>
  <c r="L24" i="39"/>
  <c r="L25" i="38"/>
  <c r="L25" i="34"/>
  <c r="L30" i="37"/>
  <c r="L25" i="33"/>
  <c r="L25" i="32"/>
  <c r="L27" i="35"/>
  <c r="L14" i="37"/>
  <c r="L14" i="35"/>
  <c r="L20" i="37"/>
  <c r="L17" i="43"/>
  <c r="L21" i="37"/>
  <c r="K14" i="37"/>
  <c r="K40" i="37" s="1"/>
  <c r="K14" i="35"/>
  <c r="K37" i="35" s="1"/>
  <c r="L18" i="44"/>
  <c r="L16" i="45"/>
  <c r="L18" i="40"/>
  <c r="L17" i="41"/>
  <c r="L17" i="42"/>
  <c r="L17" i="39"/>
  <c r="L18" i="38"/>
  <c r="L18" i="33"/>
  <c r="L18" i="32"/>
  <c r="L18" i="34"/>
  <c r="L28" i="45"/>
  <c r="L27" i="45"/>
  <c r="L29" i="44"/>
  <c r="L30" i="44"/>
  <c r="L29" i="43"/>
  <c r="L27" i="42"/>
  <c r="L30" i="40"/>
  <c r="L28" i="42"/>
  <c r="L27" i="41"/>
  <c r="L29" i="40"/>
  <c r="L28" i="41"/>
  <c r="L29" i="39"/>
  <c r="L28" i="39"/>
  <c r="L29" i="38"/>
  <c r="L30" i="38"/>
  <c r="L30" i="33"/>
  <c r="L29" i="32"/>
  <c r="L36" i="37"/>
  <c r="L29" i="34"/>
  <c r="L30" i="32"/>
  <c r="L29" i="33"/>
  <c r="L33" i="35"/>
  <c r="L31" i="59" l="1"/>
  <c r="M31" i="59" s="1"/>
  <c r="G17" i="62"/>
  <c r="H17" i="62"/>
  <c r="E9" i="57"/>
  <c r="G9" i="57" s="1"/>
  <c r="F9" i="57"/>
  <c r="H9" i="57" s="1"/>
  <c r="F24" i="57"/>
  <c r="H24" i="57" s="1"/>
  <c r="E24" i="57"/>
  <c r="G24" i="57" s="1"/>
  <c r="L31" i="60"/>
  <c r="M31" i="60" s="1"/>
  <c r="L39" i="57"/>
  <c r="M39" i="57" s="1"/>
  <c r="E18" i="48"/>
  <c r="G18" i="48" s="1"/>
  <c r="E18" i="57"/>
  <c r="G18" i="57" s="1"/>
  <c r="E17" i="48"/>
  <c r="G17" i="48" s="1"/>
  <c r="E17" i="57"/>
  <c r="G17" i="57" s="1"/>
  <c r="E20" i="48"/>
  <c r="G20" i="48" s="1"/>
  <c r="E20" i="57"/>
  <c r="G20" i="57" s="1"/>
  <c r="L30" i="55"/>
  <c r="M30" i="55" s="1"/>
  <c r="L30" i="47"/>
  <c r="M30" i="47" s="1"/>
  <c r="F17" i="48"/>
  <c r="H17" i="48" s="1"/>
  <c r="F17" i="57"/>
  <c r="H17" i="57" s="1"/>
  <c r="F20" i="48"/>
  <c r="H20" i="48" s="1"/>
  <c r="F20" i="57"/>
  <c r="H20" i="57" s="1"/>
  <c r="L36" i="48"/>
  <c r="M36" i="48" s="1"/>
  <c r="F18" i="48"/>
  <c r="H18" i="48" s="1"/>
  <c r="F18" i="57"/>
  <c r="H18" i="57" s="1"/>
  <c r="L37" i="56"/>
  <c r="M37" i="56" s="1"/>
  <c r="L30" i="46"/>
  <c r="M30" i="46" s="1"/>
  <c r="L32" i="34"/>
  <c r="M32" i="34" s="1"/>
  <c r="E18" i="37"/>
  <c r="G18" i="37" s="1"/>
  <c r="L30" i="41"/>
  <c r="M30" i="41" s="1"/>
  <c r="L32" i="43"/>
  <c r="M32" i="43" s="1"/>
  <c r="E17" i="37"/>
  <c r="G17" i="37" s="1"/>
  <c r="E20" i="37"/>
  <c r="G20" i="37" s="1"/>
  <c r="L32" i="38"/>
  <c r="M32" i="38" s="1"/>
  <c r="L32" i="40"/>
  <c r="M32" i="40" s="1"/>
  <c r="L37" i="35"/>
  <c r="M37" i="35" s="1"/>
  <c r="F18" i="37"/>
  <c r="H18" i="37" s="1"/>
  <c r="L32" i="33"/>
  <c r="M32" i="33" s="1"/>
  <c r="F17" i="37"/>
  <c r="H17" i="37" s="1"/>
  <c r="F20" i="37"/>
  <c r="H20" i="37" s="1"/>
  <c r="L31" i="39"/>
  <c r="M31" i="39" s="1"/>
  <c r="L30" i="45"/>
  <c r="M30" i="45" s="1"/>
  <c r="L32" i="32"/>
  <c r="M32" i="32" s="1"/>
  <c r="L30" i="42"/>
  <c r="M30" i="42" s="1"/>
  <c r="L32" i="44"/>
  <c r="M32" i="44" s="1"/>
  <c r="L40" i="37"/>
  <c r="M40" i="37" s="1"/>
  <c r="F24" i="37"/>
  <c r="H24" i="37" s="1"/>
  <c r="E24" i="37"/>
  <c r="G24" i="37" s="1"/>
  <c r="F9" i="37"/>
  <c r="H9" i="37" s="1"/>
  <c r="E9" i="37"/>
  <c r="G9" i="37" s="1"/>
  <c r="I17" i="62" l="1"/>
  <c r="G26" i="62"/>
  <c r="H26" i="62"/>
  <c r="I20" i="48"/>
  <c r="I24" i="57"/>
  <c r="I9" i="57"/>
  <c r="I18" i="48"/>
  <c r="O39" i="57"/>
  <c r="I20" i="57"/>
  <c r="I18" i="57"/>
  <c r="E26" i="57"/>
  <c r="G26" i="57" s="1"/>
  <c r="I17" i="57"/>
  <c r="F26" i="57"/>
  <c r="H26" i="57" s="1"/>
  <c r="I17" i="48"/>
  <c r="O37" i="35"/>
  <c r="I20" i="37"/>
  <c r="I17" i="37"/>
  <c r="I18" i="37"/>
  <c r="I24" i="37"/>
  <c r="I9" i="37"/>
  <c r="F26" i="60"/>
  <c r="H26" i="60" s="1"/>
  <c r="I26" i="60" s="1"/>
  <c r="F27" i="37"/>
  <c r="H27" i="37" s="1"/>
  <c r="E27" i="37"/>
  <c r="G27" i="37" s="1"/>
  <c r="H23" i="62"/>
  <c r="G23" i="62"/>
  <c r="F19" i="57"/>
  <c r="H19" i="57" s="1"/>
  <c r="E19" i="57"/>
  <c r="G19" i="57" s="1"/>
  <c r="F17" i="56"/>
  <c r="H17" i="56" s="1"/>
  <c r="E17" i="56"/>
  <c r="G17" i="56" s="1"/>
  <c r="I23" i="62" l="1"/>
  <c r="E11" i="60"/>
  <c r="G11" i="60" s="1"/>
  <c r="G12" i="62"/>
  <c r="E24" i="60"/>
  <c r="G24" i="60" s="1"/>
  <c r="G29" i="62"/>
  <c r="F28" i="60"/>
  <c r="H28" i="60" s="1"/>
  <c r="H37" i="62"/>
  <c r="F7" i="60"/>
  <c r="H7" i="60" s="1"/>
  <c r="I7" i="60" s="1"/>
  <c r="H8" i="62"/>
  <c r="F24" i="60"/>
  <c r="H24" i="60" s="1"/>
  <c r="H29" i="62"/>
  <c r="G38" i="62"/>
  <c r="E28" i="60"/>
  <c r="G28" i="60" s="1"/>
  <c r="G37" i="62"/>
  <c r="E12" i="60"/>
  <c r="G12" i="60" s="1"/>
  <c r="G13" i="62"/>
  <c r="E30" i="57"/>
  <c r="G30" i="57" s="1"/>
  <c r="G30" i="62"/>
  <c r="H38" i="62"/>
  <c r="F12" i="60"/>
  <c r="H12" i="60" s="1"/>
  <c r="H13" i="62"/>
  <c r="F30" i="57"/>
  <c r="H30" i="57" s="1"/>
  <c r="H30" i="62"/>
  <c r="E29" i="60"/>
  <c r="G29" i="60" s="1"/>
  <c r="G39" i="62"/>
  <c r="F11" i="60"/>
  <c r="H11" i="60" s="1"/>
  <c r="I11" i="60" s="1"/>
  <c r="H12" i="62"/>
  <c r="G19" i="62"/>
  <c r="F29" i="60"/>
  <c r="H29" i="60" s="1"/>
  <c r="H39" i="62"/>
  <c r="I26" i="62"/>
  <c r="G8" i="62"/>
  <c r="E14" i="57"/>
  <c r="G14" i="57" s="1"/>
  <c r="G14" i="62"/>
  <c r="F14" i="57"/>
  <c r="H14" i="57" s="1"/>
  <c r="H14" i="62"/>
  <c r="H19" i="62"/>
  <c r="G36" i="62"/>
  <c r="E30" i="60"/>
  <c r="G30" i="60" s="1"/>
  <c r="G40" i="62"/>
  <c r="F13" i="60"/>
  <c r="H13" i="60" s="1"/>
  <c r="H15" i="62"/>
  <c r="E9" i="60"/>
  <c r="G9" i="60" s="1"/>
  <c r="G10" i="62"/>
  <c r="F9" i="60"/>
  <c r="H9" i="60" s="1"/>
  <c r="H10" i="62"/>
  <c r="E13" i="60"/>
  <c r="G13" i="60" s="1"/>
  <c r="G15" i="62"/>
  <c r="H36" i="62"/>
  <c r="F30" i="60"/>
  <c r="H30" i="60" s="1"/>
  <c r="H40" i="62"/>
  <c r="F21" i="57"/>
  <c r="H21" i="57" s="1"/>
  <c r="E21" i="57"/>
  <c r="G21" i="57" s="1"/>
  <c r="E17" i="59"/>
  <c r="G17" i="59" s="1"/>
  <c r="E25" i="57"/>
  <c r="G25" i="57" s="1"/>
  <c r="F17" i="59"/>
  <c r="H17" i="59" s="1"/>
  <c r="F25" i="57"/>
  <c r="H25" i="57" s="1"/>
  <c r="I26" i="57"/>
  <c r="E10" i="56"/>
  <c r="G10" i="56" s="1"/>
  <c r="E9" i="59"/>
  <c r="G9" i="59" s="1"/>
  <c r="E10" i="57"/>
  <c r="G10" i="57" s="1"/>
  <c r="E12" i="56"/>
  <c r="G12" i="56" s="1"/>
  <c r="E11" i="59"/>
  <c r="G11" i="59" s="1"/>
  <c r="E12" i="57"/>
  <c r="G12" i="57" s="1"/>
  <c r="E27" i="56"/>
  <c r="G27" i="56" s="1"/>
  <c r="E24" i="59"/>
  <c r="G24" i="59" s="1"/>
  <c r="E29" i="57"/>
  <c r="G29" i="57" s="1"/>
  <c r="E33" i="56"/>
  <c r="G33" i="56" s="1"/>
  <c r="E28" i="59"/>
  <c r="G28" i="59" s="1"/>
  <c r="E35" i="57"/>
  <c r="G35" i="57" s="1"/>
  <c r="F8" i="56"/>
  <c r="H8" i="56" s="1"/>
  <c r="F7" i="59"/>
  <c r="H7" i="59" s="1"/>
  <c r="I7" i="59" s="1"/>
  <c r="F8" i="57"/>
  <c r="H8" i="57" s="1"/>
  <c r="F10" i="56"/>
  <c r="H10" i="56" s="1"/>
  <c r="F9" i="59"/>
  <c r="H9" i="59" s="1"/>
  <c r="F10" i="57"/>
  <c r="H10" i="57" s="1"/>
  <c r="F12" i="56"/>
  <c r="H12" i="56" s="1"/>
  <c r="F11" i="59"/>
  <c r="H11" i="59" s="1"/>
  <c r="F12" i="57"/>
  <c r="H12" i="57" s="1"/>
  <c r="F27" i="56"/>
  <c r="H27" i="56" s="1"/>
  <c r="F24" i="59"/>
  <c r="H24" i="59" s="1"/>
  <c r="F29" i="57"/>
  <c r="H29" i="57" s="1"/>
  <c r="F25" i="55"/>
  <c r="H25" i="55" s="1"/>
  <c r="H26" i="59"/>
  <c r="F33" i="56"/>
  <c r="H33" i="56" s="1"/>
  <c r="F28" i="59"/>
  <c r="H28" i="59" s="1"/>
  <c r="F35" i="57"/>
  <c r="H35" i="57" s="1"/>
  <c r="F35" i="56"/>
  <c r="H35" i="56" s="1"/>
  <c r="F29" i="59"/>
  <c r="H29" i="59" s="1"/>
  <c r="F37" i="57"/>
  <c r="H37" i="57" s="1"/>
  <c r="E25" i="55"/>
  <c r="G25" i="55" s="1"/>
  <c r="G26" i="59"/>
  <c r="E35" i="56"/>
  <c r="G35" i="56" s="1"/>
  <c r="E29" i="59"/>
  <c r="G29" i="59" s="1"/>
  <c r="E37" i="57"/>
  <c r="G37" i="57" s="1"/>
  <c r="E13" i="56"/>
  <c r="G13" i="56" s="1"/>
  <c r="E12" i="59"/>
  <c r="G12" i="59" s="1"/>
  <c r="E13" i="57"/>
  <c r="G13" i="57" s="1"/>
  <c r="E15" i="56"/>
  <c r="G15" i="56" s="1"/>
  <c r="E13" i="59"/>
  <c r="G13" i="59" s="1"/>
  <c r="E15" i="57"/>
  <c r="G15" i="57" s="1"/>
  <c r="I19" i="57"/>
  <c r="E32" i="56"/>
  <c r="G32" i="56" s="1"/>
  <c r="E34" i="57"/>
  <c r="G34" i="57" s="1"/>
  <c r="E34" i="56"/>
  <c r="G34" i="56" s="1"/>
  <c r="E36" i="57"/>
  <c r="G36" i="57" s="1"/>
  <c r="E36" i="56"/>
  <c r="G36" i="56" s="1"/>
  <c r="E30" i="59"/>
  <c r="G30" i="59" s="1"/>
  <c r="E38" i="57"/>
  <c r="G38" i="57" s="1"/>
  <c r="E8" i="56"/>
  <c r="G8" i="56" s="1"/>
  <c r="E8" i="57"/>
  <c r="G8" i="57" s="1"/>
  <c r="F13" i="56"/>
  <c r="H13" i="56" s="1"/>
  <c r="F12" i="59"/>
  <c r="H12" i="59" s="1"/>
  <c r="F13" i="57"/>
  <c r="H13" i="57" s="1"/>
  <c r="F15" i="56"/>
  <c r="H15" i="56" s="1"/>
  <c r="F13" i="59"/>
  <c r="H13" i="59" s="1"/>
  <c r="F15" i="57"/>
  <c r="H15" i="57" s="1"/>
  <c r="F32" i="56"/>
  <c r="H32" i="56" s="1"/>
  <c r="F34" i="57"/>
  <c r="H34" i="57" s="1"/>
  <c r="F34" i="56"/>
  <c r="H34" i="56" s="1"/>
  <c r="F36" i="57"/>
  <c r="H36" i="57" s="1"/>
  <c r="F36" i="56"/>
  <c r="H36" i="56" s="1"/>
  <c r="F30" i="59"/>
  <c r="H30" i="59" s="1"/>
  <c r="F38" i="57"/>
  <c r="H38" i="57" s="1"/>
  <c r="I17" i="56"/>
  <c r="E14" i="48"/>
  <c r="G14" i="48" s="1"/>
  <c r="E14" i="56"/>
  <c r="G14" i="56" s="1"/>
  <c r="F14" i="48"/>
  <c r="H14" i="48" s="1"/>
  <c r="F14" i="56"/>
  <c r="H14" i="56" s="1"/>
  <c r="F19" i="48"/>
  <c r="H19" i="48" s="1"/>
  <c r="F18" i="56"/>
  <c r="H18" i="56" s="1"/>
  <c r="F29" i="48"/>
  <c r="H29" i="48" s="1"/>
  <c r="F28" i="56"/>
  <c r="H28" i="56" s="1"/>
  <c r="E29" i="48"/>
  <c r="G29" i="48" s="1"/>
  <c r="E28" i="56"/>
  <c r="G28" i="56" s="1"/>
  <c r="E19" i="48"/>
  <c r="G19" i="48" s="1"/>
  <c r="E18" i="56"/>
  <c r="G18" i="56" s="1"/>
  <c r="E9" i="55"/>
  <c r="E10" i="48"/>
  <c r="G10" i="48" s="1"/>
  <c r="E9" i="46"/>
  <c r="G9" i="46" s="1"/>
  <c r="E9" i="47"/>
  <c r="G9" i="47" s="1"/>
  <c r="E17" i="55"/>
  <c r="G17" i="55" s="1"/>
  <c r="E17" i="46"/>
  <c r="G17" i="46" s="1"/>
  <c r="E29" i="55"/>
  <c r="G29" i="55" s="1"/>
  <c r="E35" i="48"/>
  <c r="G35" i="48" s="1"/>
  <c r="E29" i="46"/>
  <c r="G29" i="46" s="1"/>
  <c r="E29" i="47"/>
  <c r="G29" i="47" s="1"/>
  <c r="E28" i="55"/>
  <c r="G28" i="55" s="1"/>
  <c r="E34" i="48"/>
  <c r="G34" i="48" s="1"/>
  <c r="E28" i="47"/>
  <c r="G28" i="47" s="1"/>
  <c r="E28" i="46"/>
  <c r="G28" i="46" s="1"/>
  <c r="E13" i="55"/>
  <c r="G13" i="55" s="1"/>
  <c r="E15" i="48"/>
  <c r="G15" i="48" s="1"/>
  <c r="E13" i="47"/>
  <c r="G13" i="47" s="1"/>
  <c r="E13" i="46"/>
  <c r="G13" i="46" s="1"/>
  <c r="F13" i="55"/>
  <c r="H13" i="55" s="1"/>
  <c r="F15" i="48"/>
  <c r="H15" i="48" s="1"/>
  <c r="F13" i="47"/>
  <c r="H13" i="47" s="1"/>
  <c r="F13" i="46"/>
  <c r="H13" i="46" s="1"/>
  <c r="F17" i="55"/>
  <c r="H17" i="55" s="1"/>
  <c r="F17" i="46"/>
  <c r="H17" i="46" s="1"/>
  <c r="F29" i="55"/>
  <c r="H29" i="55" s="1"/>
  <c r="F35" i="48"/>
  <c r="H35" i="48" s="1"/>
  <c r="F29" i="46"/>
  <c r="H29" i="46" s="1"/>
  <c r="F29" i="47"/>
  <c r="H29" i="47" s="1"/>
  <c r="F10" i="48"/>
  <c r="H10" i="48" s="1"/>
  <c r="F9" i="47"/>
  <c r="H9" i="47" s="1"/>
  <c r="F9" i="46"/>
  <c r="H9" i="46" s="1"/>
  <c r="F28" i="55"/>
  <c r="H28" i="55" s="1"/>
  <c r="F34" i="48"/>
  <c r="H34" i="48" s="1"/>
  <c r="F28" i="46"/>
  <c r="H28" i="46" s="1"/>
  <c r="F28" i="47"/>
  <c r="H28" i="47" s="1"/>
  <c r="E11" i="55"/>
  <c r="G11" i="55" s="1"/>
  <c r="E12" i="48"/>
  <c r="G12" i="48" s="1"/>
  <c r="E11" i="47"/>
  <c r="G11" i="47" s="1"/>
  <c r="E11" i="46"/>
  <c r="G11" i="46" s="1"/>
  <c r="E23" i="55"/>
  <c r="G23" i="55" s="1"/>
  <c r="E28" i="48"/>
  <c r="G28" i="48" s="1"/>
  <c r="E23" i="47"/>
  <c r="G23" i="47" s="1"/>
  <c r="E23" i="46"/>
  <c r="G23" i="46" s="1"/>
  <c r="E27" i="55"/>
  <c r="G27" i="55" s="1"/>
  <c r="E33" i="48"/>
  <c r="G33" i="48" s="1"/>
  <c r="E27" i="46"/>
  <c r="G27" i="46" s="1"/>
  <c r="E27" i="47"/>
  <c r="G27" i="47" s="1"/>
  <c r="F12" i="55"/>
  <c r="H12" i="55" s="1"/>
  <c r="F13" i="48"/>
  <c r="H13" i="48" s="1"/>
  <c r="F12" i="46"/>
  <c r="H12" i="46" s="1"/>
  <c r="F12" i="47"/>
  <c r="H12" i="47" s="1"/>
  <c r="E7" i="55"/>
  <c r="G7" i="55" s="1"/>
  <c r="E8" i="48"/>
  <c r="G8" i="48" s="1"/>
  <c r="F7" i="55"/>
  <c r="H7" i="55" s="1"/>
  <c r="F8" i="48"/>
  <c r="H8" i="48" s="1"/>
  <c r="F7" i="47"/>
  <c r="H7" i="47" s="1"/>
  <c r="F7" i="46"/>
  <c r="H7" i="46" s="1"/>
  <c r="F11" i="55"/>
  <c r="H11" i="55" s="1"/>
  <c r="F12" i="48"/>
  <c r="H12" i="48" s="1"/>
  <c r="F11" i="47"/>
  <c r="H11" i="47" s="1"/>
  <c r="F11" i="46"/>
  <c r="H11" i="46" s="1"/>
  <c r="F23" i="55"/>
  <c r="H23" i="55" s="1"/>
  <c r="F28" i="48"/>
  <c r="H28" i="48" s="1"/>
  <c r="F23" i="46"/>
  <c r="H23" i="46" s="1"/>
  <c r="F23" i="47"/>
  <c r="H23" i="47" s="1"/>
  <c r="F27" i="55"/>
  <c r="H27" i="55" s="1"/>
  <c r="F33" i="48"/>
  <c r="H33" i="48" s="1"/>
  <c r="F27" i="46"/>
  <c r="H27" i="46" s="1"/>
  <c r="F27" i="47"/>
  <c r="H27" i="47" s="1"/>
  <c r="E12" i="55"/>
  <c r="G12" i="55" s="1"/>
  <c r="E13" i="48"/>
  <c r="G13" i="48" s="1"/>
  <c r="E12" i="46"/>
  <c r="G12" i="46" s="1"/>
  <c r="E12" i="47"/>
  <c r="G12" i="47" s="1"/>
  <c r="E9" i="44"/>
  <c r="G9" i="44" s="1"/>
  <c r="E9" i="45"/>
  <c r="G9" i="45" s="1"/>
  <c r="E9" i="43"/>
  <c r="G9" i="43" s="1"/>
  <c r="E9" i="40"/>
  <c r="G9" i="40" s="1"/>
  <c r="E9" i="41"/>
  <c r="G9" i="41" s="1"/>
  <c r="E9" i="42"/>
  <c r="G9" i="42" s="1"/>
  <c r="E9" i="39"/>
  <c r="G9" i="39" s="1"/>
  <c r="E9" i="38"/>
  <c r="G9" i="38" s="1"/>
  <c r="E9" i="34"/>
  <c r="G9" i="34" s="1"/>
  <c r="E9" i="33"/>
  <c r="G9" i="33" s="1"/>
  <c r="E9" i="32"/>
  <c r="G9" i="32" s="1"/>
  <c r="E10" i="37"/>
  <c r="G10" i="37" s="1"/>
  <c r="E10" i="35"/>
  <c r="G10" i="35" s="1"/>
  <c r="G15" i="43"/>
  <c r="E17" i="35"/>
  <c r="G17" i="35" s="1"/>
  <c r="E27" i="45"/>
  <c r="G27" i="45" s="1"/>
  <c r="E29" i="44"/>
  <c r="G29" i="44" s="1"/>
  <c r="E29" i="43"/>
  <c r="G29" i="43" s="1"/>
  <c r="E29" i="40"/>
  <c r="G29" i="40" s="1"/>
  <c r="E27" i="42"/>
  <c r="G27" i="42" s="1"/>
  <c r="E27" i="41"/>
  <c r="G27" i="41" s="1"/>
  <c r="E28" i="39"/>
  <c r="G28" i="39" s="1"/>
  <c r="E29" i="38"/>
  <c r="G29" i="38" s="1"/>
  <c r="E36" i="37"/>
  <c r="G36" i="37" s="1"/>
  <c r="E33" i="35"/>
  <c r="G33" i="35" s="1"/>
  <c r="E29" i="34"/>
  <c r="G29" i="34" s="1"/>
  <c r="E29" i="32"/>
  <c r="G29" i="32" s="1"/>
  <c r="E29" i="33"/>
  <c r="G29" i="33" s="1"/>
  <c r="F7" i="45"/>
  <c r="H7" i="45" s="1"/>
  <c r="F7" i="44"/>
  <c r="H7" i="44" s="1"/>
  <c r="F7" i="43"/>
  <c r="H7" i="43" s="1"/>
  <c r="F7" i="42"/>
  <c r="H7" i="42" s="1"/>
  <c r="I7" i="42" s="1"/>
  <c r="F7" i="40"/>
  <c r="H7" i="40" s="1"/>
  <c r="F7" i="41"/>
  <c r="H7" i="41" s="1"/>
  <c r="F7" i="39"/>
  <c r="H7" i="39" s="1"/>
  <c r="F7" i="38"/>
  <c r="H7" i="38" s="1"/>
  <c r="F8" i="37"/>
  <c r="H8" i="37" s="1"/>
  <c r="F8" i="35"/>
  <c r="H8" i="35" s="1"/>
  <c r="F7" i="34"/>
  <c r="H7" i="34" s="1"/>
  <c r="F7" i="33"/>
  <c r="H7" i="33" s="1"/>
  <c r="F7" i="32"/>
  <c r="H7" i="32" s="1"/>
  <c r="I7" i="32" s="1"/>
  <c r="F9" i="45"/>
  <c r="H9" i="45" s="1"/>
  <c r="F9" i="44"/>
  <c r="H9" i="44" s="1"/>
  <c r="F9" i="43"/>
  <c r="H9" i="43" s="1"/>
  <c r="F9" i="40"/>
  <c r="H9" i="40" s="1"/>
  <c r="F9" i="42"/>
  <c r="H9" i="42" s="1"/>
  <c r="F9" i="41"/>
  <c r="H9" i="41" s="1"/>
  <c r="F9" i="39"/>
  <c r="H9" i="39" s="1"/>
  <c r="F9" i="38"/>
  <c r="H9" i="38" s="1"/>
  <c r="F10" i="37"/>
  <c r="H10" i="37" s="1"/>
  <c r="F10" i="35"/>
  <c r="H10" i="35" s="1"/>
  <c r="F9" i="34"/>
  <c r="H9" i="34" s="1"/>
  <c r="F9" i="33"/>
  <c r="H9" i="33" s="1"/>
  <c r="F11" i="44"/>
  <c r="H11" i="44" s="1"/>
  <c r="F11" i="45"/>
  <c r="H11" i="45" s="1"/>
  <c r="F11" i="43"/>
  <c r="H11" i="43" s="1"/>
  <c r="F11" i="40"/>
  <c r="H11" i="40" s="1"/>
  <c r="F11" i="42"/>
  <c r="H11" i="42" s="1"/>
  <c r="F11" i="41"/>
  <c r="H11" i="41" s="1"/>
  <c r="F11" i="39"/>
  <c r="H11" i="39" s="1"/>
  <c r="F11" i="38"/>
  <c r="H11" i="38" s="1"/>
  <c r="F12" i="37"/>
  <c r="H12" i="37" s="1"/>
  <c r="F12" i="35"/>
  <c r="H12" i="35" s="1"/>
  <c r="F11" i="34"/>
  <c r="H11" i="34" s="1"/>
  <c r="F11" i="33"/>
  <c r="H11" i="33" s="1"/>
  <c r="F11" i="32"/>
  <c r="H11" i="32" s="1"/>
  <c r="F14" i="37"/>
  <c r="H14" i="37" s="1"/>
  <c r="F14" i="35"/>
  <c r="H14" i="35" s="1"/>
  <c r="H15" i="43"/>
  <c r="F17" i="35"/>
  <c r="H17" i="35" s="1"/>
  <c r="F17" i="43"/>
  <c r="H17" i="43" s="1"/>
  <c r="F21" i="37"/>
  <c r="H21" i="37" s="1"/>
  <c r="F25" i="44"/>
  <c r="H25" i="44" s="1"/>
  <c r="F23" i="45"/>
  <c r="H23" i="45" s="1"/>
  <c r="F25" i="43"/>
  <c r="H25" i="43" s="1"/>
  <c r="F23" i="42"/>
  <c r="H23" i="42" s="1"/>
  <c r="F23" i="41"/>
  <c r="H23" i="41" s="1"/>
  <c r="F25" i="40"/>
  <c r="H25" i="40" s="1"/>
  <c r="F24" i="39"/>
  <c r="H24" i="39" s="1"/>
  <c r="F25" i="38"/>
  <c r="H25" i="38" s="1"/>
  <c r="F30" i="37"/>
  <c r="H30" i="37" s="1"/>
  <c r="F27" i="35"/>
  <c r="H27" i="35" s="1"/>
  <c r="F25" i="33"/>
  <c r="H25" i="33" s="1"/>
  <c r="F25" i="32"/>
  <c r="H25" i="32" s="1"/>
  <c r="F25" i="34"/>
  <c r="H25" i="34" s="1"/>
  <c r="F27" i="44"/>
  <c r="H27" i="44" s="1"/>
  <c r="I27" i="44" s="1"/>
  <c r="F27" i="40"/>
  <c r="H27" i="40" s="1"/>
  <c r="F26" i="39"/>
  <c r="H26" i="39" s="1"/>
  <c r="F27" i="38"/>
  <c r="H27" i="38" s="1"/>
  <c r="F27" i="34"/>
  <c r="H27" i="34" s="1"/>
  <c r="F29" i="44"/>
  <c r="H29" i="44" s="1"/>
  <c r="F27" i="45"/>
  <c r="H27" i="45" s="1"/>
  <c r="F29" i="43"/>
  <c r="H29" i="43" s="1"/>
  <c r="F27" i="41"/>
  <c r="H27" i="41" s="1"/>
  <c r="F29" i="40"/>
  <c r="H29" i="40" s="1"/>
  <c r="F27" i="42"/>
  <c r="H27" i="42" s="1"/>
  <c r="F28" i="39"/>
  <c r="H28" i="39" s="1"/>
  <c r="F29" i="38"/>
  <c r="H29" i="38" s="1"/>
  <c r="F36" i="37"/>
  <c r="H36" i="37" s="1"/>
  <c r="F33" i="35"/>
  <c r="H33" i="35" s="1"/>
  <c r="F29" i="33"/>
  <c r="H29" i="33" s="1"/>
  <c r="F29" i="34"/>
  <c r="H29" i="34" s="1"/>
  <c r="F29" i="32"/>
  <c r="H29" i="32" s="1"/>
  <c r="F30" i="44"/>
  <c r="H30" i="44" s="1"/>
  <c r="F28" i="45"/>
  <c r="H28" i="45" s="1"/>
  <c r="F30" i="43"/>
  <c r="H30" i="43" s="1"/>
  <c r="F28" i="41"/>
  <c r="H28" i="41" s="1"/>
  <c r="F30" i="40"/>
  <c r="H30" i="40" s="1"/>
  <c r="F28" i="42"/>
  <c r="H28" i="42" s="1"/>
  <c r="F29" i="39"/>
  <c r="H29" i="39" s="1"/>
  <c r="F30" i="38"/>
  <c r="H30" i="38" s="1"/>
  <c r="F38" i="37"/>
  <c r="H38" i="37" s="1"/>
  <c r="F35" i="35"/>
  <c r="H35" i="35" s="1"/>
  <c r="F30" i="34"/>
  <c r="H30" i="34" s="1"/>
  <c r="F30" i="33"/>
  <c r="H30" i="33" s="1"/>
  <c r="F30" i="32"/>
  <c r="H30" i="32" s="1"/>
  <c r="E7" i="43"/>
  <c r="G7" i="43" s="1"/>
  <c r="E7" i="38"/>
  <c r="G7" i="38" s="1"/>
  <c r="E7" i="34"/>
  <c r="G7" i="34" s="1"/>
  <c r="E7" i="33"/>
  <c r="G7" i="33" s="1"/>
  <c r="E8" i="37"/>
  <c r="G8" i="37" s="1"/>
  <c r="E8" i="35"/>
  <c r="G8" i="35" s="1"/>
  <c r="E14" i="37"/>
  <c r="G14" i="37" s="1"/>
  <c r="E14" i="35"/>
  <c r="G14" i="35" s="1"/>
  <c r="E17" i="43"/>
  <c r="G17" i="43" s="1"/>
  <c r="E21" i="37"/>
  <c r="G21" i="37" s="1"/>
  <c r="E25" i="44"/>
  <c r="G25" i="44" s="1"/>
  <c r="E23" i="45"/>
  <c r="G23" i="45" s="1"/>
  <c r="E25" i="43"/>
  <c r="G25" i="43" s="1"/>
  <c r="E25" i="40"/>
  <c r="G25" i="40" s="1"/>
  <c r="E23" i="42"/>
  <c r="G23" i="42" s="1"/>
  <c r="E23" i="41"/>
  <c r="G23" i="41" s="1"/>
  <c r="E24" i="39"/>
  <c r="G24" i="39" s="1"/>
  <c r="E25" i="38"/>
  <c r="G25" i="38" s="1"/>
  <c r="E30" i="37"/>
  <c r="G30" i="37" s="1"/>
  <c r="E27" i="35"/>
  <c r="G27" i="35" s="1"/>
  <c r="E25" i="33"/>
  <c r="G25" i="33" s="1"/>
  <c r="E25" i="32"/>
  <c r="G25" i="32" s="1"/>
  <c r="E25" i="34"/>
  <c r="G25" i="34" s="1"/>
  <c r="E12" i="44"/>
  <c r="G12" i="44" s="1"/>
  <c r="E12" i="45"/>
  <c r="G12" i="45" s="1"/>
  <c r="E12" i="43"/>
  <c r="G12" i="43" s="1"/>
  <c r="E12" i="40"/>
  <c r="G12" i="40" s="1"/>
  <c r="E12" i="42"/>
  <c r="G12" i="42" s="1"/>
  <c r="E12" i="41"/>
  <c r="G12" i="41" s="1"/>
  <c r="E12" i="39"/>
  <c r="G12" i="39" s="1"/>
  <c r="E12" i="38"/>
  <c r="G12" i="38" s="1"/>
  <c r="E13" i="37"/>
  <c r="G13" i="37" s="1"/>
  <c r="E13" i="35"/>
  <c r="G13" i="35" s="1"/>
  <c r="E12" i="34"/>
  <c r="G12" i="34" s="1"/>
  <c r="E12" i="33"/>
  <c r="G12" i="33" s="1"/>
  <c r="E12" i="32"/>
  <c r="G12" i="32" s="1"/>
  <c r="E13" i="44"/>
  <c r="G13" i="44" s="1"/>
  <c r="E13" i="45"/>
  <c r="G13" i="45" s="1"/>
  <c r="E13" i="43"/>
  <c r="G13" i="43" s="1"/>
  <c r="E13" i="40"/>
  <c r="G13" i="40" s="1"/>
  <c r="E13" i="41"/>
  <c r="G13" i="41" s="1"/>
  <c r="E13" i="42"/>
  <c r="G13" i="42" s="1"/>
  <c r="E13" i="39"/>
  <c r="G13" i="39" s="1"/>
  <c r="E13" i="38"/>
  <c r="G13" i="38" s="1"/>
  <c r="E15" i="37"/>
  <c r="G15" i="37" s="1"/>
  <c r="E15" i="35"/>
  <c r="G15" i="35" s="1"/>
  <c r="E13" i="34"/>
  <c r="G13" i="34" s="1"/>
  <c r="E13" i="33"/>
  <c r="G13" i="33" s="1"/>
  <c r="E13" i="32"/>
  <c r="G13" i="32" s="1"/>
  <c r="G16" i="43"/>
  <c r="E19" i="37"/>
  <c r="G19" i="37" s="1"/>
  <c r="E18" i="35"/>
  <c r="G18" i="35" s="1"/>
  <c r="E18" i="44"/>
  <c r="G18" i="44" s="1"/>
  <c r="E16" i="45"/>
  <c r="G16" i="45" s="1"/>
  <c r="E18" i="40"/>
  <c r="G18" i="40" s="1"/>
  <c r="E17" i="41"/>
  <c r="G17" i="41" s="1"/>
  <c r="E17" i="42"/>
  <c r="G17" i="42" s="1"/>
  <c r="E17" i="39"/>
  <c r="G17" i="39" s="1"/>
  <c r="E18" i="38"/>
  <c r="G18" i="38" s="1"/>
  <c r="E18" i="34"/>
  <c r="G18" i="34" s="1"/>
  <c r="E18" i="33"/>
  <c r="G18" i="33" s="1"/>
  <c r="E18" i="32"/>
  <c r="G18" i="32" s="1"/>
  <c r="E31" i="37"/>
  <c r="G31" i="37" s="1"/>
  <c r="E28" i="35"/>
  <c r="G28" i="35" s="1"/>
  <c r="E35" i="37"/>
  <c r="G35" i="37" s="1"/>
  <c r="E32" i="35"/>
  <c r="G32" i="35" s="1"/>
  <c r="E37" i="37"/>
  <c r="G37" i="37" s="1"/>
  <c r="E34" i="35"/>
  <c r="G34" i="35" s="1"/>
  <c r="E31" i="44"/>
  <c r="G31" i="44" s="1"/>
  <c r="E29" i="45"/>
  <c r="G29" i="45" s="1"/>
  <c r="E31" i="43"/>
  <c r="G31" i="43" s="1"/>
  <c r="E29" i="41"/>
  <c r="G29" i="41" s="1"/>
  <c r="E31" i="40"/>
  <c r="G31" i="40" s="1"/>
  <c r="E29" i="42"/>
  <c r="G29" i="42" s="1"/>
  <c r="E30" i="39"/>
  <c r="G30" i="39" s="1"/>
  <c r="E31" i="38"/>
  <c r="G31" i="38" s="1"/>
  <c r="E39" i="37"/>
  <c r="G39" i="37" s="1"/>
  <c r="E36" i="35"/>
  <c r="G36" i="35" s="1"/>
  <c r="E31" i="32"/>
  <c r="G31" i="32" s="1"/>
  <c r="E31" i="34"/>
  <c r="G31" i="34" s="1"/>
  <c r="E31" i="33"/>
  <c r="G31" i="33" s="1"/>
  <c r="E11" i="44"/>
  <c r="G11" i="44" s="1"/>
  <c r="E11" i="45"/>
  <c r="G11" i="45" s="1"/>
  <c r="E11" i="43"/>
  <c r="G11" i="43" s="1"/>
  <c r="E11" i="41"/>
  <c r="G11" i="41" s="1"/>
  <c r="E11" i="40"/>
  <c r="G11" i="40" s="1"/>
  <c r="E11" i="42"/>
  <c r="G11" i="42" s="1"/>
  <c r="E11" i="39"/>
  <c r="G11" i="39" s="1"/>
  <c r="E11" i="38"/>
  <c r="G11" i="38" s="1"/>
  <c r="E12" i="37"/>
  <c r="G12" i="37" s="1"/>
  <c r="E12" i="35"/>
  <c r="G12" i="35" s="1"/>
  <c r="E11" i="33"/>
  <c r="G11" i="33" s="1"/>
  <c r="E11" i="34"/>
  <c r="G11" i="34" s="1"/>
  <c r="E11" i="32"/>
  <c r="G11" i="32" s="1"/>
  <c r="E27" i="40"/>
  <c r="G27" i="40" s="1"/>
  <c r="E26" i="39"/>
  <c r="G26" i="39" s="1"/>
  <c r="E27" i="38"/>
  <c r="G27" i="38" s="1"/>
  <c r="E27" i="34"/>
  <c r="G27" i="34" s="1"/>
  <c r="E30" i="44"/>
  <c r="G30" i="44" s="1"/>
  <c r="E28" i="45"/>
  <c r="G28" i="45" s="1"/>
  <c r="E30" i="43"/>
  <c r="G30" i="43" s="1"/>
  <c r="E28" i="41"/>
  <c r="G28" i="41" s="1"/>
  <c r="E30" i="40"/>
  <c r="G30" i="40" s="1"/>
  <c r="E28" i="42"/>
  <c r="G28" i="42" s="1"/>
  <c r="E29" i="39"/>
  <c r="G29" i="39" s="1"/>
  <c r="E30" i="38"/>
  <c r="G30" i="38" s="1"/>
  <c r="E38" i="37"/>
  <c r="G38" i="37" s="1"/>
  <c r="E35" i="35"/>
  <c r="G35" i="35" s="1"/>
  <c r="E30" i="32"/>
  <c r="G30" i="32" s="1"/>
  <c r="E30" i="34"/>
  <c r="G30" i="34" s="1"/>
  <c r="E30" i="33"/>
  <c r="G30" i="33" s="1"/>
  <c r="F12" i="45"/>
  <c r="H12" i="45" s="1"/>
  <c r="F12" i="44"/>
  <c r="H12" i="44" s="1"/>
  <c r="F12" i="43"/>
  <c r="H12" i="43" s="1"/>
  <c r="F12" i="40"/>
  <c r="H12" i="40" s="1"/>
  <c r="F12" i="42"/>
  <c r="H12" i="42" s="1"/>
  <c r="F12" i="41"/>
  <c r="H12" i="41" s="1"/>
  <c r="F12" i="39"/>
  <c r="H12" i="39" s="1"/>
  <c r="F12" i="38"/>
  <c r="H12" i="38" s="1"/>
  <c r="F13" i="37"/>
  <c r="H13" i="37" s="1"/>
  <c r="F13" i="35"/>
  <c r="H13" i="35" s="1"/>
  <c r="F12" i="34"/>
  <c r="H12" i="34" s="1"/>
  <c r="F12" i="33"/>
  <c r="H12" i="33" s="1"/>
  <c r="F12" i="32"/>
  <c r="H12" i="32" s="1"/>
  <c r="F13" i="45"/>
  <c r="H13" i="45" s="1"/>
  <c r="F13" i="44"/>
  <c r="H13" i="44" s="1"/>
  <c r="F13" i="43"/>
  <c r="H13" i="43" s="1"/>
  <c r="F13" i="42"/>
  <c r="H13" i="42" s="1"/>
  <c r="F13" i="41"/>
  <c r="H13" i="41" s="1"/>
  <c r="F13" i="40"/>
  <c r="H13" i="40" s="1"/>
  <c r="F13" i="39"/>
  <c r="H13" i="39" s="1"/>
  <c r="F13" i="38"/>
  <c r="H13" i="38" s="1"/>
  <c r="F15" i="37"/>
  <c r="H15" i="37" s="1"/>
  <c r="F15" i="35"/>
  <c r="H15" i="35" s="1"/>
  <c r="F13" i="34"/>
  <c r="H13" i="34" s="1"/>
  <c r="H16" i="43"/>
  <c r="F19" i="37"/>
  <c r="H19" i="37" s="1"/>
  <c r="F18" i="35"/>
  <c r="H18" i="35" s="1"/>
  <c r="F16" i="45"/>
  <c r="H16" i="45" s="1"/>
  <c r="F18" i="44"/>
  <c r="H18" i="44" s="1"/>
  <c r="F17" i="42"/>
  <c r="H17" i="42" s="1"/>
  <c r="F17" i="41"/>
  <c r="H17" i="41" s="1"/>
  <c r="F18" i="40"/>
  <c r="H18" i="40" s="1"/>
  <c r="F17" i="39"/>
  <c r="H17" i="39" s="1"/>
  <c r="F18" i="38"/>
  <c r="H18" i="38" s="1"/>
  <c r="F18" i="34"/>
  <c r="H18" i="34" s="1"/>
  <c r="F18" i="33"/>
  <c r="H18" i="33" s="1"/>
  <c r="F18" i="32"/>
  <c r="H18" i="32" s="1"/>
  <c r="F31" i="37"/>
  <c r="H31" i="37" s="1"/>
  <c r="F28" i="35"/>
  <c r="H28" i="35" s="1"/>
  <c r="F35" i="37"/>
  <c r="H35" i="37" s="1"/>
  <c r="F32" i="35"/>
  <c r="H32" i="35" s="1"/>
  <c r="F37" i="37"/>
  <c r="H37" i="37" s="1"/>
  <c r="F34" i="35"/>
  <c r="H34" i="35" s="1"/>
  <c r="F29" i="45"/>
  <c r="H29" i="45" s="1"/>
  <c r="F31" i="44"/>
  <c r="H31" i="44" s="1"/>
  <c r="F31" i="43"/>
  <c r="H31" i="43" s="1"/>
  <c r="F29" i="42"/>
  <c r="H29" i="42" s="1"/>
  <c r="F31" i="40"/>
  <c r="H31" i="40" s="1"/>
  <c r="F29" i="41"/>
  <c r="H29" i="41" s="1"/>
  <c r="F30" i="39"/>
  <c r="H30" i="39" s="1"/>
  <c r="F31" i="38"/>
  <c r="H31" i="38" s="1"/>
  <c r="F39" i="37"/>
  <c r="H39" i="37" s="1"/>
  <c r="F36" i="35"/>
  <c r="H36" i="35" s="1"/>
  <c r="F31" i="32"/>
  <c r="H31" i="32" s="1"/>
  <c r="F31" i="34"/>
  <c r="H31" i="34" s="1"/>
  <c r="F31" i="33"/>
  <c r="H31" i="33" s="1"/>
  <c r="I27" i="37"/>
  <c r="F27" i="32"/>
  <c r="H27" i="32" s="1"/>
  <c r="F27" i="33"/>
  <c r="H27" i="33" s="1"/>
  <c r="E27" i="33"/>
  <c r="G27" i="33" s="1"/>
  <c r="E27" i="32"/>
  <c r="G27" i="32" s="1"/>
  <c r="F13" i="33"/>
  <c r="H13" i="33" s="1"/>
  <c r="F13" i="32"/>
  <c r="H13" i="32" s="1"/>
  <c r="F9" i="32"/>
  <c r="H9" i="32" s="1"/>
  <c r="I26" i="39" l="1"/>
  <c r="I9" i="60"/>
  <c r="I12" i="60"/>
  <c r="I14" i="57"/>
  <c r="I28" i="60"/>
  <c r="I30" i="32"/>
  <c r="I24" i="60"/>
  <c r="I13" i="60"/>
  <c r="I13" i="62"/>
  <c r="I33" i="56"/>
  <c r="I30" i="60"/>
  <c r="H31" i="60"/>
  <c r="H32" i="60" s="1"/>
  <c r="I32" i="56"/>
  <c r="I8" i="56"/>
  <c r="G31" i="60"/>
  <c r="G32" i="60" s="1"/>
  <c r="I29" i="48"/>
  <c r="I30" i="57"/>
  <c r="I23" i="42"/>
  <c r="I8" i="62"/>
  <c r="G41" i="62"/>
  <c r="I36" i="56"/>
  <c r="I29" i="62"/>
  <c r="I10" i="62"/>
  <c r="I40" i="62"/>
  <c r="I39" i="62"/>
  <c r="H41" i="62"/>
  <c r="I17" i="59"/>
  <c r="I14" i="62"/>
  <c r="I29" i="60"/>
  <c r="I37" i="62"/>
  <c r="I15" i="62"/>
  <c r="I19" i="62"/>
  <c r="I30" i="62"/>
  <c r="I12" i="62"/>
  <c r="I36" i="62"/>
  <c r="I38" i="62"/>
  <c r="I21" i="57"/>
  <c r="I27" i="56"/>
  <c r="I13" i="56"/>
  <c r="I28" i="56"/>
  <c r="I35" i="56"/>
  <c r="I26" i="59"/>
  <c r="I25" i="55"/>
  <c r="I34" i="56"/>
  <c r="I15" i="56"/>
  <c r="I25" i="57"/>
  <c r="I13" i="57"/>
  <c r="I29" i="59"/>
  <c r="H31" i="59"/>
  <c r="H32" i="59" s="1"/>
  <c r="I10" i="56"/>
  <c r="I35" i="57"/>
  <c r="I24" i="59"/>
  <c r="I12" i="56"/>
  <c r="I8" i="57"/>
  <c r="G39" i="57"/>
  <c r="I15" i="57"/>
  <c r="I12" i="59"/>
  <c r="H39" i="57"/>
  <c r="I28" i="59"/>
  <c r="I10" i="57"/>
  <c r="I34" i="57"/>
  <c r="I36" i="57"/>
  <c r="I13" i="59"/>
  <c r="I12" i="57"/>
  <c r="I9" i="59"/>
  <c r="G31" i="59"/>
  <c r="G32" i="59" s="1"/>
  <c r="I30" i="59"/>
  <c r="I38" i="57"/>
  <c r="I37" i="57"/>
  <c r="I29" i="57"/>
  <c r="I11" i="59"/>
  <c r="H37" i="56"/>
  <c r="I19" i="48"/>
  <c r="I14" i="56"/>
  <c r="I12" i="37"/>
  <c r="I11" i="44"/>
  <c r="I14" i="48"/>
  <c r="I11" i="32"/>
  <c r="I11" i="45"/>
  <c r="I7" i="33"/>
  <c r="I12" i="46"/>
  <c r="I27" i="55"/>
  <c r="I11" i="55"/>
  <c r="I34" i="48"/>
  <c r="I35" i="48"/>
  <c r="I13" i="48"/>
  <c r="I27" i="47"/>
  <c r="I11" i="46"/>
  <c r="I29" i="55"/>
  <c r="I18" i="56"/>
  <c r="G37" i="56"/>
  <c r="I27" i="35"/>
  <c r="I15" i="48"/>
  <c r="I28" i="46"/>
  <c r="I12" i="47"/>
  <c r="I12" i="55"/>
  <c r="I23" i="55"/>
  <c r="H30" i="55"/>
  <c r="H31" i="55" s="1"/>
  <c r="I27" i="46"/>
  <c r="I11" i="47"/>
  <c r="I17" i="46"/>
  <c r="I11" i="40"/>
  <c r="H36" i="48"/>
  <c r="I13" i="35"/>
  <c r="I8" i="48"/>
  <c r="G36" i="48"/>
  <c r="I33" i="48"/>
  <c r="I12" i="48"/>
  <c r="I28" i="47"/>
  <c r="I17" i="55"/>
  <c r="I23" i="46"/>
  <c r="I13" i="55"/>
  <c r="I28" i="55"/>
  <c r="I9" i="46"/>
  <c r="G30" i="46"/>
  <c r="G31" i="46" s="1"/>
  <c r="I7" i="47"/>
  <c r="H30" i="47"/>
  <c r="H31" i="47" s="1"/>
  <c r="I9" i="47"/>
  <c r="G30" i="47"/>
  <c r="G31" i="47" s="1"/>
  <c r="I28" i="42"/>
  <c r="I11" i="38"/>
  <c r="I23" i="41"/>
  <c r="I23" i="47"/>
  <c r="I13" i="46"/>
  <c r="I29" i="47"/>
  <c r="I10" i="48"/>
  <c r="I11" i="34"/>
  <c r="I7" i="55"/>
  <c r="G30" i="55"/>
  <c r="G31" i="55" s="1"/>
  <c r="H30" i="46"/>
  <c r="H31" i="46" s="1"/>
  <c r="I7" i="46"/>
  <c r="I28" i="48"/>
  <c r="I13" i="47"/>
  <c r="I29" i="46"/>
  <c r="I29" i="39"/>
  <c r="I27" i="38"/>
  <c r="I14" i="37"/>
  <c r="I13" i="34"/>
  <c r="I12" i="34"/>
  <c r="I12" i="40"/>
  <c r="I30" i="43"/>
  <c r="I31" i="37"/>
  <c r="I35" i="35"/>
  <c r="I28" i="45"/>
  <c r="I11" i="42"/>
  <c r="I29" i="42"/>
  <c r="I12" i="38"/>
  <c r="I10" i="37"/>
  <c r="I36" i="35"/>
  <c r="I11" i="33"/>
  <c r="I13" i="32"/>
  <c r="I29" i="40"/>
  <c r="I12" i="35"/>
  <c r="I25" i="34"/>
  <c r="I21" i="37"/>
  <c r="I38" i="37"/>
  <c r="I30" i="40"/>
  <c r="I30" i="44"/>
  <c r="I27" i="40"/>
  <c r="I17" i="43"/>
  <c r="I29" i="34"/>
  <c r="I30" i="33"/>
  <c r="I31" i="33"/>
  <c r="I23" i="45"/>
  <c r="I14" i="35"/>
  <c r="H40" i="37"/>
  <c r="I11" i="41"/>
  <c r="I25" i="40"/>
  <c r="I29" i="45"/>
  <c r="H32" i="38"/>
  <c r="H33" i="38" s="1"/>
  <c r="I9" i="38"/>
  <c r="I30" i="34"/>
  <c r="I31" i="34"/>
  <c r="I39" i="37"/>
  <c r="I31" i="40"/>
  <c r="I31" i="44"/>
  <c r="I34" i="35"/>
  <c r="I18" i="32"/>
  <c r="I17" i="39"/>
  <c r="I16" i="45"/>
  <c r="I18" i="35"/>
  <c r="I13" i="39"/>
  <c r="I13" i="43"/>
  <c r="I12" i="39"/>
  <c r="I12" i="43"/>
  <c r="I25" i="32"/>
  <c r="I30" i="37"/>
  <c r="I25" i="44"/>
  <c r="G37" i="35"/>
  <c r="I7" i="34"/>
  <c r="G32" i="34"/>
  <c r="G33" i="34" s="1"/>
  <c r="I25" i="33"/>
  <c r="I25" i="38"/>
  <c r="H30" i="42"/>
  <c r="H31" i="42" s="1"/>
  <c r="I8" i="35"/>
  <c r="H37" i="35"/>
  <c r="I7" i="39"/>
  <c r="H31" i="39"/>
  <c r="H32" i="39" s="1"/>
  <c r="H32" i="43"/>
  <c r="H33" i="43" s="1"/>
  <c r="I33" i="35"/>
  <c r="I28" i="39"/>
  <c r="I29" i="43"/>
  <c r="I9" i="39"/>
  <c r="G31" i="39"/>
  <c r="G32" i="39" s="1"/>
  <c r="I9" i="43"/>
  <c r="I29" i="38"/>
  <c r="I18" i="38"/>
  <c r="I13" i="38"/>
  <c r="I30" i="38"/>
  <c r="I28" i="41"/>
  <c r="I27" i="34"/>
  <c r="I31" i="32"/>
  <c r="I31" i="38"/>
  <c r="I29" i="41"/>
  <c r="I37" i="37"/>
  <c r="I32" i="35"/>
  <c r="I18" i="33"/>
  <c r="I17" i="42"/>
  <c r="I18" i="44"/>
  <c r="I19" i="37"/>
  <c r="I15" i="35"/>
  <c r="I13" i="42"/>
  <c r="I13" i="45"/>
  <c r="I12" i="32"/>
  <c r="I12" i="41"/>
  <c r="I12" i="45"/>
  <c r="I7" i="38"/>
  <c r="G32" i="38"/>
  <c r="G33" i="38" s="1"/>
  <c r="I24" i="39"/>
  <c r="I25" i="43"/>
  <c r="I7" i="41"/>
  <c r="H30" i="41"/>
  <c r="H31" i="41" s="1"/>
  <c r="I7" i="44"/>
  <c r="H32" i="44"/>
  <c r="H33" i="44" s="1"/>
  <c r="I29" i="33"/>
  <c r="I27" i="41"/>
  <c r="I29" i="44"/>
  <c r="I17" i="35"/>
  <c r="I9" i="33"/>
  <c r="I9" i="42"/>
  <c r="G30" i="42"/>
  <c r="G31" i="42" s="1"/>
  <c r="I9" i="45"/>
  <c r="G30" i="45"/>
  <c r="G31" i="45" s="1"/>
  <c r="I18" i="40"/>
  <c r="I13" i="40"/>
  <c r="I9" i="40"/>
  <c r="G32" i="40"/>
  <c r="G33" i="40" s="1"/>
  <c r="G40" i="37"/>
  <c r="I11" i="39"/>
  <c r="I11" i="43"/>
  <c r="I30" i="39"/>
  <c r="I31" i="43"/>
  <c r="I35" i="37"/>
  <c r="I28" i="35"/>
  <c r="I18" i="34"/>
  <c r="I17" i="41"/>
  <c r="I16" i="43"/>
  <c r="I15" i="37"/>
  <c r="I13" i="41"/>
  <c r="I13" i="44"/>
  <c r="I12" i="33"/>
  <c r="I13" i="37"/>
  <c r="I12" i="42"/>
  <c r="I12" i="44"/>
  <c r="G32" i="43"/>
  <c r="G33" i="43" s="1"/>
  <c r="I7" i="43"/>
  <c r="H32" i="34"/>
  <c r="H33" i="34" s="1"/>
  <c r="I8" i="37"/>
  <c r="I7" i="40"/>
  <c r="H32" i="40"/>
  <c r="H33" i="40" s="1"/>
  <c r="I7" i="45"/>
  <c r="H30" i="45"/>
  <c r="H31" i="45" s="1"/>
  <c r="I29" i="32"/>
  <c r="I36" i="37"/>
  <c r="I27" i="42"/>
  <c r="I27" i="45"/>
  <c r="I15" i="43"/>
  <c r="I10" i="35"/>
  <c r="I9" i="34"/>
  <c r="I9" i="41"/>
  <c r="G30" i="41"/>
  <c r="G31" i="41" s="1"/>
  <c r="I9" i="44"/>
  <c r="G32" i="44"/>
  <c r="G33" i="44" s="1"/>
  <c r="I27" i="33"/>
  <c r="G32" i="33"/>
  <c r="G33" i="33" s="1"/>
  <c r="H32" i="33"/>
  <c r="H33" i="33" s="1"/>
  <c r="I13" i="33"/>
  <c r="I27" i="32"/>
  <c r="G32" i="32"/>
  <c r="G33" i="32" s="1"/>
  <c r="I9" i="32"/>
  <c r="H32" i="32"/>
  <c r="H33" i="32" s="1"/>
  <c r="I31" i="60" l="1"/>
  <c r="M32" i="60" s="1"/>
  <c r="I41" i="62"/>
  <c r="I31" i="59"/>
  <c r="I37" i="56"/>
  <c r="K40" i="56" s="1"/>
  <c r="L40" i="56" s="1"/>
  <c r="I39" i="57"/>
  <c r="I30" i="47"/>
  <c r="I30" i="46"/>
  <c r="I36" i="48"/>
  <c r="I30" i="55"/>
  <c r="I30" i="45"/>
  <c r="M31" i="45" s="1"/>
  <c r="I32" i="43"/>
  <c r="M33" i="43" s="1"/>
  <c r="I32" i="40"/>
  <c r="I33" i="40" s="1"/>
  <c r="I30" i="42"/>
  <c r="M31" i="42" s="1"/>
  <c r="I32" i="44"/>
  <c r="I32" i="34"/>
  <c r="I31" i="39"/>
  <c r="I40" i="37"/>
  <c r="K43" i="37" s="1"/>
  <c r="L43" i="37" s="1"/>
  <c r="I30" i="41"/>
  <c r="I32" i="38"/>
  <c r="I37" i="35"/>
  <c r="I32" i="33"/>
  <c r="M33" i="33" s="1"/>
  <c r="I32" i="32"/>
  <c r="I32" i="60" l="1"/>
  <c r="I42" i="62"/>
  <c r="K34" i="59"/>
  <c r="L34" i="59" s="1"/>
  <c r="I32" i="59"/>
  <c r="M32" i="59"/>
  <c r="N33" i="59" s="1"/>
  <c r="M38" i="56"/>
  <c r="N38" i="56" s="1"/>
  <c r="N33" i="60"/>
  <c r="N32" i="60"/>
  <c r="I38" i="56"/>
  <c r="K42" i="57"/>
  <c r="L42" i="57" s="1"/>
  <c r="M40" i="57"/>
  <c r="I40" i="57"/>
  <c r="K40" i="35"/>
  <c r="L40" i="35" s="1"/>
  <c r="K33" i="46"/>
  <c r="L33" i="46" s="1"/>
  <c r="I31" i="55"/>
  <c r="M31" i="55"/>
  <c r="M37" i="48"/>
  <c r="I37" i="48"/>
  <c r="I33" i="43"/>
  <c r="I31" i="46"/>
  <c r="M31" i="46"/>
  <c r="I31" i="45"/>
  <c r="M31" i="47"/>
  <c r="I31" i="47"/>
  <c r="M33" i="40"/>
  <c r="N34" i="40" s="1"/>
  <c r="I31" i="42"/>
  <c r="I38" i="35"/>
  <c r="M38" i="35"/>
  <c r="I32" i="39"/>
  <c r="M32" i="39"/>
  <c r="I33" i="34"/>
  <c r="M33" i="34"/>
  <c r="I33" i="38"/>
  <c r="M33" i="38"/>
  <c r="I33" i="44"/>
  <c r="M33" i="44"/>
  <c r="N31" i="45"/>
  <c r="N32" i="45"/>
  <c r="M31" i="41"/>
  <c r="I31" i="41"/>
  <c r="N34" i="43"/>
  <c r="N33" i="43"/>
  <c r="M41" i="37"/>
  <c r="I41" i="37"/>
  <c r="N32" i="42"/>
  <c r="N31" i="42"/>
  <c r="I33" i="33"/>
  <c r="I33" i="32"/>
  <c r="M33" i="32"/>
  <c r="N34" i="33"/>
  <c r="N33" i="33"/>
  <c r="N32" i="59" l="1"/>
  <c r="N39" i="56"/>
  <c r="N40" i="57"/>
  <c r="N41" i="57"/>
  <c r="N32" i="46"/>
  <c r="N31" i="46"/>
  <c r="N38" i="48"/>
  <c r="N37" i="48"/>
  <c r="N32" i="55"/>
  <c r="N31" i="55"/>
  <c r="N31" i="47"/>
  <c r="N32" i="47"/>
  <c r="N33" i="40"/>
  <c r="N34" i="44"/>
  <c r="N33" i="44"/>
  <c r="N33" i="38"/>
  <c r="N34" i="38"/>
  <c r="N33" i="39"/>
  <c r="N32" i="39"/>
  <c r="N38" i="35"/>
  <c r="N39" i="35"/>
  <c r="N32" i="41"/>
  <c r="N31" i="41"/>
  <c r="N34" i="34"/>
  <c r="N33" i="34"/>
  <c r="N41" i="37"/>
  <c r="N42" i="37"/>
  <c r="N34" i="32"/>
  <c r="N33" i="32"/>
</calcChain>
</file>

<file path=xl/sharedStrings.xml><?xml version="1.0" encoding="utf-8"?>
<sst xmlns="http://schemas.openxmlformats.org/spreadsheetml/2006/main" count="1128" uniqueCount="112">
  <si>
    <t xml:space="preserve">Kábeltartó szerkezetek, erősáramú védőcsövek </t>
  </si>
  <si>
    <t>Kábeljelző szalag</t>
  </si>
  <si>
    <t>Dokumentálás</t>
  </si>
  <si>
    <t xml:space="preserve"> Érintésvédelmi mérés és jegyzőkönyv készítés </t>
  </si>
  <si>
    <t xml:space="preserve"> Kábelek szigetelési ellenállásának mérése </t>
  </si>
  <si>
    <t xml:space="preserve"> Megvalósulási terv készítése digitális formátumban </t>
  </si>
  <si>
    <t>Megnevezés</t>
  </si>
  <si>
    <r>
      <t>m</t>
    </r>
    <r>
      <rPr>
        <vertAlign val="superscript"/>
        <sz val="8"/>
        <rFont val="Arial"/>
        <family val="2"/>
        <charset val="238"/>
      </rPr>
      <t>3</t>
    </r>
  </si>
  <si>
    <t xml:space="preserve">m </t>
  </si>
  <si>
    <t>Kábelbújtatás</t>
  </si>
  <si>
    <t>tétel</t>
  </si>
  <si>
    <t xml:space="preserve">Kábelek, szereléssel, kábelvég kiképzéssel, bekötéssel </t>
  </si>
  <si>
    <t xml:space="preserve">Lámpatestek kompenzált kivitelben, fényforrással, kompletten, felszereléssel </t>
  </si>
  <si>
    <t xml:space="preserve">db </t>
  </si>
  <si>
    <t xml:space="preserve">Szerelési anyagok, egyéb tételek </t>
  </si>
  <si>
    <t xml:space="preserve">tétel </t>
  </si>
  <si>
    <t>Elosztó berendezések</t>
  </si>
  <si>
    <t>Költségvetés</t>
  </si>
  <si>
    <t>Föld munkák</t>
  </si>
  <si>
    <t>Földkiemelés, elszállítással, 20 km deponálással</t>
  </si>
  <si>
    <t>Mindösszesen:</t>
  </si>
  <si>
    <t>Kábel fedlap</t>
  </si>
  <si>
    <t xml:space="preserve">MBCu 3x1,5mm2 (oszlopban) </t>
  </si>
  <si>
    <t xml:space="preserve">Lámpatestek beüzemelése, lámpatest éjszakai beállítása fénytechnikai méréshez </t>
  </si>
  <si>
    <t xml:space="preserve"> Fénytechnikai ellenőrző mérés és jegyzőkönyv készítése </t>
  </si>
  <si>
    <t xml:space="preserve">Lépésálló műanyag gégecső Fi 50mm, oszlophoz történő kábelbevezetéshez </t>
  </si>
  <si>
    <t>Földelő vezető kötésekkel, RD 8</t>
  </si>
  <si>
    <t>mennyi-ség</t>
  </si>
  <si>
    <t>mennyi-ségi egység</t>
  </si>
  <si>
    <t>Anyag nettó egységár</t>
  </si>
  <si>
    <t>Díj nettó egységár</t>
  </si>
  <si>
    <t>Anyag nettó összesen</t>
  </si>
  <si>
    <t>Díj nettó összesen</t>
  </si>
  <si>
    <t>Nettó összesen</t>
  </si>
  <si>
    <t>Tervezés, illetve tervek adaptálása digitális formában</t>
  </si>
  <si>
    <t>Nagypálya (68x105m)</t>
  </si>
  <si>
    <t>Margin:</t>
  </si>
  <si>
    <t>Bruttó:</t>
  </si>
  <si>
    <t>#</t>
  </si>
  <si>
    <t>mennyiség</t>
  </si>
  <si>
    <t>mennyiségi egység</t>
  </si>
  <si>
    <t>Anyag egységár nettó</t>
  </si>
  <si>
    <t>Munkadíj egységár nettó</t>
  </si>
  <si>
    <t>Anyag összesen nettó</t>
  </si>
  <si>
    <t>Díj összesen nettó</t>
  </si>
  <si>
    <t>Összesen nettó</t>
  </si>
  <si>
    <t>Mindösszesen nettó:</t>
  </si>
  <si>
    <t>Mindösszesen bruttó:</t>
  </si>
  <si>
    <r>
      <t>Emelt edzésszintű világítás (E</t>
    </r>
    <r>
      <rPr>
        <b/>
        <vertAlign val="subscript"/>
        <sz val="14"/>
        <rFont val="Arial"/>
        <family val="2"/>
        <charset val="238"/>
      </rPr>
      <t>átl</t>
    </r>
    <r>
      <rPr>
        <b/>
        <sz val="14"/>
        <rFont val="Arial"/>
        <family val="2"/>
        <charset val="238"/>
      </rPr>
      <t>&gt;90lux) fémhalogén fényforrással</t>
    </r>
  </si>
  <si>
    <t>Labdarúgó pálya (60x40m) sportvilágítás létesítése</t>
  </si>
  <si>
    <t xml:space="preserve">Árok ásás 0,7x0,2m visszatöltéssel, tömörítéssel </t>
  </si>
  <si>
    <t xml:space="preserve">Keresztföldelő rúd, 1,5m talajminőségtől függően opcióban földfúrással </t>
  </si>
  <si>
    <t>Labdarúgó pálya (105x60m) sportvilágítás létesítése</t>
  </si>
  <si>
    <r>
      <t>Edzésszintű világítás (E</t>
    </r>
    <r>
      <rPr>
        <b/>
        <vertAlign val="subscript"/>
        <sz val="14"/>
        <rFont val="Arial"/>
        <family val="2"/>
        <charset val="238"/>
      </rPr>
      <t>átl</t>
    </r>
    <r>
      <rPr>
        <b/>
        <sz val="14"/>
        <rFont val="Arial"/>
        <family val="2"/>
        <charset val="238"/>
      </rPr>
      <t>&gt;75lux) nátrium fényforrással</t>
    </r>
  </si>
  <si>
    <r>
      <t>Emelt edzésszintű világítás (E</t>
    </r>
    <r>
      <rPr>
        <b/>
        <vertAlign val="subscript"/>
        <sz val="14"/>
        <rFont val="Arial"/>
        <family val="2"/>
        <charset val="238"/>
      </rPr>
      <t>átl</t>
    </r>
    <r>
      <rPr>
        <b/>
        <sz val="14"/>
        <rFont val="Arial"/>
        <family val="2"/>
        <charset val="238"/>
      </rPr>
      <t>&gt;120lux) fémhalogén fényforrással</t>
    </r>
  </si>
  <si>
    <r>
      <t>Helyi versenyszintű világítás 2000W-os fémhalogén fényforrással szerelt lámpatestekkel (E</t>
    </r>
    <r>
      <rPr>
        <b/>
        <vertAlign val="subscript"/>
        <sz val="12"/>
        <rFont val="Arial"/>
        <family val="2"/>
        <charset val="238"/>
      </rPr>
      <t>hátl</t>
    </r>
    <r>
      <rPr>
        <b/>
        <sz val="12"/>
        <rFont val="Arial"/>
        <family val="2"/>
        <charset val="238"/>
      </rPr>
      <t>&gt;200lux)</t>
    </r>
  </si>
  <si>
    <t>Szükséges áram mennyisége: 3*125 A</t>
  </si>
  <si>
    <r>
      <t>Emelt helyi versenyszintű világítás 2000W-os fémhalogén fényforrással szerelt lámpatestekkel (E</t>
    </r>
    <r>
      <rPr>
        <b/>
        <vertAlign val="subscript"/>
        <sz val="12"/>
        <rFont val="Arial"/>
        <family val="2"/>
        <charset val="238"/>
      </rPr>
      <t>hátl</t>
    </r>
    <r>
      <rPr>
        <b/>
        <sz val="12"/>
        <rFont val="Arial"/>
        <family val="2"/>
        <charset val="238"/>
      </rPr>
      <t>&gt;350lux)</t>
    </r>
  </si>
  <si>
    <t>2019/2020</t>
  </si>
  <si>
    <t>Kelt: Budapest, 2019. április 17.</t>
  </si>
  <si>
    <t>Liptai László</t>
  </si>
  <si>
    <t>ügyvezető</t>
  </si>
  <si>
    <t>6db oszloppal</t>
  </si>
  <si>
    <t>Labdarúgó pálya (90x45m) sportvilágítás létesítése</t>
  </si>
  <si>
    <t>Kelt: Budapest, 2019. április 24.</t>
  </si>
  <si>
    <t>Labdarúgó pálya (20x40m) sportvilágítás létesítése</t>
  </si>
  <si>
    <r>
      <t>Emelt helyi versenyszintű világítás (E</t>
    </r>
    <r>
      <rPr>
        <b/>
        <vertAlign val="subscript"/>
        <sz val="14"/>
        <rFont val="Arial"/>
        <family val="2"/>
        <charset val="238"/>
      </rPr>
      <t>átl</t>
    </r>
    <r>
      <rPr>
        <b/>
        <sz val="14"/>
        <rFont val="Arial"/>
        <family val="2"/>
        <charset val="238"/>
      </rPr>
      <t>&gt;350lux) fémhalogén fényforrással</t>
    </r>
  </si>
  <si>
    <t>Kelt: Budapest, 2019. április 25.</t>
  </si>
  <si>
    <r>
      <t>Emelt edzésszintű világítás (E</t>
    </r>
    <r>
      <rPr>
        <b/>
        <vertAlign val="subscript"/>
        <sz val="14"/>
        <rFont val="Arial"/>
        <family val="2"/>
        <charset val="238"/>
      </rPr>
      <t>átl</t>
    </r>
    <r>
      <rPr>
        <b/>
        <sz val="14"/>
        <rFont val="Arial"/>
        <family val="2"/>
        <charset val="238"/>
      </rPr>
      <t>&gt;120lux) LED fényvetővel</t>
    </r>
  </si>
  <si>
    <t>Labdarúgó pálya (40x60m) sportvilágítás létesítése</t>
  </si>
  <si>
    <r>
      <t>Helyi versenyszintű világítás (E</t>
    </r>
    <r>
      <rPr>
        <b/>
        <vertAlign val="subscript"/>
        <sz val="14"/>
        <rFont val="Arial"/>
        <family val="2"/>
        <charset val="238"/>
      </rPr>
      <t>átl</t>
    </r>
    <r>
      <rPr>
        <b/>
        <sz val="14"/>
        <rFont val="Arial"/>
        <family val="2"/>
        <charset val="238"/>
      </rPr>
      <t>&gt;200lux) fémhalogén fényforrással</t>
    </r>
  </si>
  <si>
    <t>Kelt: Budapest, 2019. április 29.</t>
  </si>
  <si>
    <t>Labdarúgó pálya (35x35m) sportvilágítás létesítése</t>
  </si>
  <si>
    <t>Kelt: Budapest, 2019. április 30.</t>
  </si>
  <si>
    <t>Kelt: Budapest, 2019. május 8.</t>
  </si>
  <si>
    <t>Edzőterület (140x90m)</t>
  </si>
  <si>
    <r>
      <t>Edzésszintű világítás (E</t>
    </r>
    <r>
      <rPr>
        <b/>
        <vertAlign val="subscript"/>
        <sz val="14"/>
        <rFont val="Arial"/>
        <family val="2"/>
        <charset val="238"/>
      </rPr>
      <t>átl</t>
    </r>
    <r>
      <rPr>
        <b/>
        <sz val="14"/>
        <rFont val="Arial"/>
        <family val="2"/>
        <charset val="238"/>
      </rPr>
      <t>&gt;75lux) LED lámpatestekkel</t>
    </r>
  </si>
  <si>
    <t>Kelt: Budapest, 2019. november 18.</t>
  </si>
  <si>
    <t>Költségvetés, Budajenő KSE</t>
  </si>
  <si>
    <t>2020/2021</t>
  </si>
  <si>
    <t>Szükséges áram mennyisége: 3*80 A</t>
  </si>
  <si>
    <t>SZRMKVM-J 7x2,5mm2</t>
  </si>
  <si>
    <t xml:space="preserve">NYY-J 5x1,5mm2 </t>
  </si>
  <si>
    <t>TAO ár:</t>
  </si>
  <si>
    <t>Különbözet:</t>
  </si>
  <si>
    <t>alulról</t>
  </si>
  <si>
    <t>felülről</t>
  </si>
  <si>
    <t>Kelt: Budapest, 2020. február 11.</t>
  </si>
  <si>
    <t>emelt edzés- és helyi versenyszint (Eh&gt;200lux)</t>
  </si>
  <si>
    <t>Műfüves labdarúgópálya (12x24m) sportvilágítás létesítése</t>
  </si>
  <si>
    <t>Műfüves labdarúgópálya (20x40m) sportvilágítás létesítése</t>
  </si>
  <si>
    <t>Szükséges áram mennyisége: 3*160 A</t>
  </si>
  <si>
    <t>6db 20m magas oszloppal</t>
  </si>
  <si>
    <t>Kelt: Budapest, 2020. február 12.</t>
  </si>
  <si>
    <t>Kelt: Budapest, 2020. február 19.</t>
  </si>
  <si>
    <t xml:space="preserve">Talajmechanikai vizsgálat és statikai méretezés </t>
  </si>
  <si>
    <t>Kapcsolószekrény szintenkénti és félpálya kapcsolással, helyi versenyszint (E&gt;200lux), emelt helyi versenyint (E&gt;350lux), DALI vezérléssel, távirányítással</t>
  </si>
  <si>
    <t>Szükséges áram mennyisége: 3*63 A</t>
  </si>
  <si>
    <r>
      <t>Emelt helyi versenyszintű világítás LED fényvetőkkel (E</t>
    </r>
    <r>
      <rPr>
        <b/>
        <vertAlign val="subscript"/>
        <sz val="12"/>
        <rFont val="Arial"/>
        <family val="2"/>
        <charset val="238"/>
      </rPr>
      <t>hátl</t>
    </r>
    <r>
      <rPr>
        <b/>
        <sz val="12"/>
        <rFont val="Arial"/>
        <family val="2"/>
        <charset val="238"/>
      </rPr>
      <t xml:space="preserve">&gt;350lux) és </t>
    </r>
    <r>
      <rPr>
        <b/>
        <sz val="12"/>
        <color rgb="FFFF0000"/>
        <rFont val="Arial"/>
        <family val="2"/>
        <charset val="238"/>
      </rPr>
      <t>fényáram szabályozással</t>
    </r>
  </si>
  <si>
    <t xml:space="preserve">EAYY-J 5x50mm2 </t>
  </si>
  <si>
    <t xml:space="preserve">EAYY-J 5x25mm2 </t>
  </si>
  <si>
    <t xml:space="preserve">EAYY-J 5x16mm2 </t>
  </si>
  <si>
    <t>Lámpaoszlop alapozás készítése, gyári alapvasalattal, gyártói alapozási terv szerint, betonozással, kompletten, 20m-es oszlophoz, 6 lámpás</t>
  </si>
  <si>
    <t xml:space="preserve">Tüzihorganyzott, erősített acél oszlop, 20m magas talpas kivitel, betonalappal, fényvetőtartóval 6 db fényvető fogadására (felül 4 db, alul 2 db) kialakítva </t>
  </si>
  <si>
    <t>Oszlop mellett elhelyezett működtető- biztosító- és elosztó elhelyezése, IP 43-65 védettséggel, DALI vezérléssel, világítási fokozat kapcsolással, bekötés és áramköri elemekkel, szerelvényekkel komplett 6db  LED fényvetőhöz</t>
  </si>
  <si>
    <t>cégszerű aláírás</t>
  </si>
  <si>
    <t xml:space="preserve">Kelt: </t>
  </si>
  <si>
    <t>1500W LED fényvető, aszimmetrikus optikával, min. 255.000lm/5000K, 170lm/W, IP66 védettséggel, szögbeállító tárcsával, fényáram szabályozással, gyári káprázást korlátozó árnyékolóval</t>
  </si>
  <si>
    <t>1000W LED fényvető, aszimmetrikus optikával, min. 170.000lm/5000K, 170lm/W, IP66 védettséggel, szögbeállító tárcsával, fényáram szabályozással</t>
  </si>
  <si>
    <t>Költségvetés -  Hegykő, 100 x 64 m vonalazású élőfüves labdarúgópálya pályavilágítás építésének kivitelezése</t>
  </si>
  <si>
    <t>Élőfüves center labdarúgópálya (100 x 64m)</t>
  </si>
  <si>
    <t>4 db 20m magas erősített acéloszloppal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</si>
</sst>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Ft&quot;"/>
    <numFmt numFmtId="165" formatCode="[$€-2]\ #,##0"/>
  </numFmts>
  <fonts count="2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vertAlign val="subscript"/>
      <sz val="12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vertAlign val="subscript"/>
      <sz val="14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rgb="FF0070C0"/>
      <name val="Arial"/>
      <family val="2"/>
      <charset val="238"/>
    </font>
    <font>
      <u/>
      <sz val="10"/>
      <color rgb="FFFF0000"/>
      <name val="Arial"/>
      <family val="2"/>
      <charset val="238"/>
    </font>
    <font>
      <b/>
      <i/>
      <u/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1" fillId="0" borderId="0"/>
    <xf numFmtId="0" fontId="14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3" fillId="0" borderId="0" xfId="0" applyFont="1" applyAlignment="1">
      <alignment horizontal="center"/>
    </xf>
    <xf numFmtId="164" fontId="0" fillId="0" borderId="0" xfId="0" applyNumberFormat="1"/>
    <xf numFmtId="0" fontId="6" fillId="0" borderId="11" xfId="0" applyFont="1" applyBorder="1"/>
    <xf numFmtId="0" fontId="6" fillId="0" borderId="12" xfId="0" applyFont="1" applyBorder="1"/>
    <xf numFmtId="0" fontId="7" fillId="0" borderId="17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3" fillId="0" borderId="9" xfId="0" applyFont="1" applyBorder="1"/>
    <xf numFmtId="0" fontId="6" fillId="0" borderId="15" xfId="0" applyFont="1" applyBorder="1"/>
    <xf numFmtId="0" fontId="3" fillId="0" borderId="7" xfId="0" applyFont="1" applyBorder="1" applyAlignment="1">
      <alignment horizontal="center"/>
    </xf>
    <xf numFmtId="0" fontId="6" fillId="0" borderId="18" xfId="0" applyFont="1" applyBorder="1" applyAlignment="1">
      <alignment vertical="center"/>
    </xf>
    <xf numFmtId="0" fontId="3" fillId="0" borderId="16" xfId="0" applyFont="1" applyBorder="1"/>
    <xf numFmtId="0" fontId="3" fillId="2" borderId="5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0" borderId="0" xfId="0" applyFont="1"/>
    <xf numFmtId="0" fontId="10" fillId="0" borderId="0" xfId="0" applyFont="1"/>
    <xf numFmtId="4" fontId="10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2" fillId="0" borderId="0" xfId="0" applyFont="1"/>
    <xf numFmtId="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3" fontId="7" fillId="0" borderId="13" xfId="0" applyNumberFormat="1" applyFont="1" applyBorder="1" applyAlignment="1">
      <alignment vertical="center" wrapText="1"/>
    </xf>
    <xf numFmtId="3" fontId="7" fillId="0" borderId="14" xfId="0" applyNumberFormat="1" applyFont="1" applyBorder="1" applyAlignment="1">
      <alignment vertical="center" wrapText="1"/>
    </xf>
    <xf numFmtId="3" fontId="3" fillId="0" borderId="9" xfId="0" applyNumberFormat="1" applyFont="1" applyBorder="1"/>
    <xf numFmtId="3" fontId="3" fillId="0" borderId="10" xfId="0" applyNumberFormat="1" applyFont="1" applyBorder="1" applyAlignment="1">
      <alignment horizontal="right"/>
    </xf>
    <xf numFmtId="0" fontId="3" fillId="0" borderId="0" xfId="0" applyFont="1"/>
    <xf numFmtId="4" fontId="4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/>
    </xf>
    <xf numFmtId="164" fontId="4" fillId="0" borderId="3" xfId="0" applyNumberFormat="1" applyFont="1" applyBorder="1"/>
    <xf numFmtId="0" fontId="14" fillId="0" borderId="0" xfId="0" applyFont="1"/>
    <xf numFmtId="9" fontId="0" fillId="0" borderId="0" xfId="1" applyFont="1"/>
    <xf numFmtId="164" fontId="4" fillId="0" borderId="2" xfId="0" applyNumberFormat="1" applyFont="1" applyBorder="1" applyAlignment="1">
      <alignment vertical="center"/>
    </xf>
    <xf numFmtId="164" fontId="4" fillId="0" borderId="1" xfId="0" applyNumberFormat="1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/>
    <xf numFmtId="16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164" fontId="3" fillId="0" borderId="0" xfId="0" applyNumberFormat="1" applyFont="1" applyAlignment="1">
      <alignment vertical="center"/>
    </xf>
    <xf numFmtId="0" fontId="12" fillId="0" borderId="0" xfId="0" applyFont="1"/>
    <xf numFmtId="3" fontId="12" fillId="0" borderId="0" xfId="0" applyNumberFormat="1" applyFont="1"/>
    <xf numFmtId="3" fontId="12" fillId="0" borderId="0" xfId="0" applyNumberFormat="1" applyFont="1" applyAlignment="1">
      <alignment horizontal="right"/>
    </xf>
    <xf numFmtId="3" fontId="13" fillId="0" borderId="0" xfId="0" applyNumberFormat="1" applyFont="1"/>
    <xf numFmtId="164" fontId="12" fillId="0" borderId="0" xfId="0" applyNumberFormat="1" applyFont="1" applyAlignment="1">
      <alignment horizontal="right" vertical="center"/>
    </xf>
    <xf numFmtId="164" fontId="12" fillId="0" borderId="4" xfId="0" applyNumberFormat="1" applyFont="1" applyBorder="1" applyAlignment="1">
      <alignment vertical="center"/>
    </xf>
    <xf numFmtId="0" fontId="15" fillId="0" borderId="0" xfId="0" applyFont="1"/>
    <xf numFmtId="0" fontId="2" fillId="0" borderId="8" xfId="0" applyFont="1" applyBorder="1"/>
    <xf numFmtId="0" fontId="7" fillId="0" borderId="14" xfId="0" applyFont="1" applyBorder="1" applyAlignment="1">
      <alignment vertical="center" wrapText="1"/>
    </xf>
    <xf numFmtId="0" fontId="4" fillId="0" borderId="10" xfId="0" applyFont="1" applyBorder="1" applyAlignment="1">
      <alignment horizontal="right"/>
    </xf>
    <xf numFmtId="0" fontId="3" fillId="0" borderId="0" xfId="0" applyFont="1" applyAlignment="1">
      <alignment horizontal="right"/>
    </xf>
    <xf numFmtId="164" fontId="4" fillId="0" borderId="0" xfId="0" applyNumberFormat="1" applyFont="1"/>
    <xf numFmtId="0" fontId="8" fillId="0" borderId="0" xfId="0" applyFont="1"/>
    <xf numFmtId="164" fontId="17" fillId="0" borderId="0" xfId="0" applyNumberFormat="1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10" fontId="0" fillId="0" borderId="0" xfId="1" applyNumberFormat="1" applyFont="1"/>
    <xf numFmtId="0" fontId="19" fillId="0" borderId="0" xfId="0" applyFont="1"/>
    <xf numFmtId="164" fontId="19" fillId="0" borderId="0" xfId="0" applyNumberFormat="1" applyFont="1"/>
    <xf numFmtId="10" fontId="19" fillId="0" borderId="0" xfId="1" applyNumberFormat="1" applyFont="1"/>
    <xf numFmtId="49" fontId="4" fillId="0" borderId="0" xfId="0" applyNumberFormat="1" applyFont="1"/>
    <xf numFmtId="49" fontId="8" fillId="0" borderId="0" xfId="0" applyNumberFormat="1" applyFont="1"/>
    <xf numFmtId="165" fontId="3" fillId="0" borderId="0" xfId="0" applyNumberFormat="1" applyFont="1" applyAlignment="1">
      <alignment vertical="center"/>
    </xf>
    <xf numFmtId="164" fontId="20" fillId="0" borderId="0" xfId="0" applyNumberFormat="1" applyFont="1"/>
    <xf numFmtId="165" fontId="21" fillId="0" borderId="0" xfId="0" applyNumberFormat="1" applyFont="1"/>
    <xf numFmtId="0" fontId="2" fillId="0" borderId="0" xfId="0" applyFont="1" applyAlignment="1"/>
    <xf numFmtId="0" fontId="9" fillId="0" borderId="0" xfId="0" applyFont="1" applyAlignment="1">
      <alignment horizontal="left"/>
    </xf>
    <xf numFmtId="0" fontId="9" fillId="0" borderId="8" xfId="0" applyFont="1" applyBorder="1" applyAlignment="1">
      <alignment horizontal="left"/>
    </xf>
  </cellXfs>
  <cellStyles count="4">
    <cellStyle name="Normál" xfId="0" builtinId="0"/>
    <cellStyle name="Normál 2" xfId="2" xr:uid="{00000000-0005-0000-0000-00002F000000}"/>
    <cellStyle name="Normál 3" xfId="3" xr:uid="{00000000-0005-0000-0000-000030000000}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jpeg"/><Relationship Id="rId1" Type="http://schemas.openxmlformats.org/officeDocument/2006/relationships/image" Target="../media/image1.jpeg"/><Relationship Id="rId4" Type="http://schemas.openxmlformats.org/officeDocument/2006/relationships/image" Target="../media/image9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0.jpeg"/><Relationship Id="rId1" Type="http://schemas.openxmlformats.org/officeDocument/2006/relationships/image" Target="../media/image1.jpeg"/><Relationship Id="rId4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0.jpeg"/><Relationship Id="rId1" Type="http://schemas.openxmlformats.org/officeDocument/2006/relationships/image" Target="../media/image1.jpeg"/><Relationship Id="rId4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0.jpeg"/><Relationship Id="rId1" Type="http://schemas.openxmlformats.org/officeDocument/2006/relationships/image" Target="../media/image1.jpeg"/><Relationship Id="rId4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0.jpeg"/><Relationship Id="rId1" Type="http://schemas.openxmlformats.org/officeDocument/2006/relationships/image" Target="../media/image1.jpeg"/><Relationship Id="rId4" Type="http://schemas.openxmlformats.org/officeDocument/2006/relationships/image" Target="../media/image5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0.jpeg"/><Relationship Id="rId1" Type="http://schemas.openxmlformats.org/officeDocument/2006/relationships/image" Target="../media/image1.jpeg"/><Relationship Id="rId4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0.jpeg"/><Relationship Id="rId1" Type="http://schemas.openxmlformats.org/officeDocument/2006/relationships/image" Target="../media/image1.jpeg"/><Relationship Id="rId4" Type="http://schemas.openxmlformats.org/officeDocument/2006/relationships/image" Target="../media/image5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0.jpeg"/><Relationship Id="rId1" Type="http://schemas.openxmlformats.org/officeDocument/2006/relationships/image" Target="../media/image1.jpe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../media/image6.jp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jpeg"/><Relationship Id="rId1" Type="http://schemas.openxmlformats.org/officeDocument/2006/relationships/image" Target="../media/image1.jpeg"/><Relationship Id="rId4" Type="http://schemas.openxmlformats.org/officeDocument/2006/relationships/image" Target="../media/image9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../media/image6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../media/image6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../media/image6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../media/image6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../media/image6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1943100</xdr:colOff>
      <xdr:row>0</xdr:row>
      <xdr:rowOff>553329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4C8DC42E-212B-42F9-A149-E91FA18AE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34</xdr:row>
      <xdr:rowOff>126632</xdr:rowOff>
    </xdr:from>
    <xdr:to>
      <xdr:col>5</xdr:col>
      <xdr:colOff>485775</xdr:colOff>
      <xdr:row>37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F8F560A8-1E75-4438-B502-50BAE663F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9604007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38</xdr:row>
      <xdr:rowOff>152400</xdr:rowOff>
    </xdr:from>
    <xdr:to>
      <xdr:col>6</xdr:col>
      <xdr:colOff>100484</xdr:colOff>
      <xdr:row>43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FE55BC96-F018-4251-9E1E-2C61B8BBE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10277475"/>
          <a:ext cx="1976909" cy="7239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1943101</xdr:colOff>
      <xdr:row>0</xdr:row>
      <xdr:rowOff>553329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A816D5C9-F86F-4825-9419-B72C7D09D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33</xdr:row>
      <xdr:rowOff>126632</xdr:rowOff>
    </xdr:from>
    <xdr:to>
      <xdr:col>5</xdr:col>
      <xdr:colOff>552450</xdr:colOff>
      <xdr:row>36</xdr:row>
      <xdr:rowOff>85725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641EB24B-0527-4F90-934D-709F32D1B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9556382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37</xdr:row>
      <xdr:rowOff>152400</xdr:rowOff>
    </xdr:from>
    <xdr:to>
      <xdr:col>6</xdr:col>
      <xdr:colOff>167159</xdr:colOff>
      <xdr:row>42</xdr:row>
      <xdr:rowOff>66675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7AC31538-410D-40B4-A707-28738894D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10229850"/>
          <a:ext cx="1976909" cy="7239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1943101</xdr:colOff>
      <xdr:row>0</xdr:row>
      <xdr:rowOff>553329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A5FF9396-0E70-4F63-9204-34EFEE573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34</xdr:row>
      <xdr:rowOff>126632</xdr:rowOff>
    </xdr:from>
    <xdr:to>
      <xdr:col>5</xdr:col>
      <xdr:colOff>552450</xdr:colOff>
      <xdr:row>37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1996881-7FC5-4024-8803-378472173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9270632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38</xdr:row>
      <xdr:rowOff>152400</xdr:rowOff>
    </xdr:from>
    <xdr:to>
      <xdr:col>6</xdr:col>
      <xdr:colOff>167159</xdr:colOff>
      <xdr:row>43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90F978A5-D56A-4BF4-81C0-D5F4B50AF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9944100"/>
          <a:ext cx="1976909" cy="7239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1943100</xdr:colOff>
      <xdr:row>1</xdr:row>
      <xdr:rowOff>38979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80015FD0-F4F4-41B4-A075-0731D00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257174</xdr:colOff>
      <xdr:row>0</xdr:row>
      <xdr:rowOff>76200</xdr:rowOff>
    </xdr:from>
    <xdr:to>
      <xdr:col>8</xdr:col>
      <xdr:colOff>619124</xdr:colOff>
      <xdr:row>1</xdr:row>
      <xdr:rowOff>19050</xdr:rowOff>
    </xdr:to>
    <xdr:pic>
      <xdr:nvPicPr>
        <xdr:cNvPr id="3" name="Kép 2" descr="https://www.cronmail.hu/admin/data/upload/c93ce18d1b8c69ce29f6c71be39daf7e/images/MLSZ%20TAO%20k%C3%A9p.jpg">
          <a:extLst>
            <a:ext uri="{FF2B5EF4-FFF2-40B4-BE49-F238E27FC236}">
              <a16:creationId xmlns:a16="http://schemas.microsoft.com/office/drawing/2014/main" id="{FAE47B8B-76C4-4D38-B45F-5422E5EB6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4" y="76200"/>
          <a:ext cx="28575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32</xdr:row>
      <xdr:rowOff>126632</xdr:rowOff>
    </xdr:from>
    <xdr:to>
      <xdr:col>5</xdr:col>
      <xdr:colOff>552450</xdr:colOff>
      <xdr:row>35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C3D4BC85-13CC-4045-BFCF-C5B9E7157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9203957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36</xdr:row>
      <xdr:rowOff>152400</xdr:rowOff>
    </xdr:from>
    <xdr:to>
      <xdr:col>6</xdr:col>
      <xdr:colOff>167159</xdr:colOff>
      <xdr:row>41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E930F559-0727-47CC-A006-66188975A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9877425"/>
          <a:ext cx="1976909" cy="7239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1943101</xdr:colOff>
      <xdr:row>0</xdr:row>
      <xdr:rowOff>553329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F11A1A30-B6B1-4614-A7F0-17427A5C1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257175</xdr:colOff>
      <xdr:row>0</xdr:row>
      <xdr:rowOff>76200</xdr:rowOff>
    </xdr:from>
    <xdr:to>
      <xdr:col>8</xdr:col>
      <xdr:colOff>619125</xdr:colOff>
      <xdr:row>0</xdr:row>
      <xdr:rowOff>533400</xdr:rowOff>
    </xdr:to>
    <xdr:pic>
      <xdr:nvPicPr>
        <xdr:cNvPr id="3" name="Kép 2" descr="https://www.cronmail.hu/admin/data/upload/c93ce18d1b8c69ce29f6c71be39daf7e/images/MLSZ%20TAO%20k%C3%A9p.jpg">
          <a:extLst>
            <a:ext uri="{FF2B5EF4-FFF2-40B4-BE49-F238E27FC236}">
              <a16:creationId xmlns:a16="http://schemas.microsoft.com/office/drawing/2014/main" id="{3EFA67D1-88B0-4B5A-AA79-141CE73C9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76200"/>
          <a:ext cx="28575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32</xdr:row>
      <xdr:rowOff>126632</xdr:rowOff>
    </xdr:from>
    <xdr:to>
      <xdr:col>5</xdr:col>
      <xdr:colOff>552450</xdr:colOff>
      <xdr:row>35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3CF62464-5576-4C06-8724-51BF658C0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9537332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36</xdr:row>
      <xdr:rowOff>152400</xdr:rowOff>
    </xdr:from>
    <xdr:to>
      <xdr:col>6</xdr:col>
      <xdr:colOff>167159</xdr:colOff>
      <xdr:row>41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6AF05F10-392E-4247-B391-31F42F7ED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10210800"/>
          <a:ext cx="1976909" cy="7239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1943101</xdr:colOff>
      <xdr:row>0</xdr:row>
      <xdr:rowOff>553329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32BB1254-0C4F-4B80-B467-3DD221C5D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257175</xdr:colOff>
      <xdr:row>0</xdr:row>
      <xdr:rowOff>76200</xdr:rowOff>
    </xdr:from>
    <xdr:to>
      <xdr:col>8</xdr:col>
      <xdr:colOff>619125</xdr:colOff>
      <xdr:row>0</xdr:row>
      <xdr:rowOff>533400</xdr:rowOff>
    </xdr:to>
    <xdr:pic>
      <xdr:nvPicPr>
        <xdr:cNvPr id="3" name="Kép 2" descr="https://www.cronmail.hu/admin/data/upload/c93ce18d1b8c69ce29f6c71be39daf7e/images/MLSZ%20TAO%20k%C3%A9p.jpg">
          <a:extLst>
            <a:ext uri="{FF2B5EF4-FFF2-40B4-BE49-F238E27FC236}">
              <a16:creationId xmlns:a16="http://schemas.microsoft.com/office/drawing/2014/main" id="{6F0FFDEC-B674-4ED6-8909-48426F0B7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76200"/>
          <a:ext cx="28575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32</xdr:row>
      <xdr:rowOff>126632</xdr:rowOff>
    </xdr:from>
    <xdr:to>
      <xdr:col>5</xdr:col>
      <xdr:colOff>552450</xdr:colOff>
      <xdr:row>35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35C575C4-4796-44A8-AF54-56FE13CF2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8394332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36</xdr:row>
      <xdr:rowOff>152400</xdr:rowOff>
    </xdr:from>
    <xdr:to>
      <xdr:col>6</xdr:col>
      <xdr:colOff>167159</xdr:colOff>
      <xdr:row>41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15725F71-88B5-47EF-ADFD-3ACFA01E0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9067800"/>
          <a:ext cx="1976909" cy="7239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1943101</xdr:colOff>
      <xdr:row>0</xdr:row>
      <xdr:rowOff>553329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89F1A6DA-CC84-4E93-A4F0-16B11011F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257175</xdr:colOff>
      <xdr:row>0</xdr:row>
      <xdr:rowOff>76200</xdr:rowOff>
    </xdr:from>
    <xdr:to>
      <xdr:col>8</xdr:col>
      <xdr:colOff>619125</xdr:colOff>
      <xdr:row>0</xdr:row>
      <xdr:rowOff>533400</xdr:rowOff>
    </xdr:to>
    <xdr:pic>
      <xdr:nvPicPr>
        <xdr:cNvPr id="3" name="Kép 2" descr="https://www.cronmail.hu/admin/data/upload/c93ce18d1b8c69ce29f6c71be39daf7e/images/MLSZ%20TAO%20k%C3%A9p.jpg">
          <a:extLst>
            <a:ext uri="{FF2B5EF4-FFF2-40B4-BE49-F238E27FC236}">
              <a16:creationId xmlns:a16="http://schemas.microsoft.com/office/drawing/2014/main" id="{54110BB8-5A69-4109-B6E6-EA7A83719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76200"/>
          <a:ext cx="28575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33</xdr:row>
      <xdr:rowOff>126632</xdr:rowOff>
    </xdr:from>
    <xdr:to>
      <xdr:col>5</xdr:col>
      <xdr:colOff>552450</xdr:colOff>
      <xdr:row>36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72C9C0CB-90D7-4D0A-B508-E1C473D1C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9270632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37</xdr:row>
      <xdr:rowOff>152400</xdr:rowOff>
    </xdr:from>
    <xdr:to>
      <xdr:col>6</xdr:col>
      <xdr:colOff>167159</xdr:colOff>
      <xdr:row>42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E60CFEFF-6AE1-446B-A4E7-4DFB77DEE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9944100"/>
          <a:ext cx="1976909" cy="7239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1943101</xdr:colOff>
      <xdr:row>0</xdr:row>
      <xdr:rowOff>553329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AED249D8-1A3A-4544-B3ED-CADB50612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257175</xdr:colOff>
      <xdr:row>0</xdr:row>
      <xdr:rowOff>76200</xdr:rowOff>
    </xdr:from>
    <xdr:to>
      <xdr:col>8</xdr:col>
      <xdr:colOff>619125</xdr:colOff>
      <xdr:row>0</xdr:row>
      <xdr:rowOff>533400</xdr:rowOff>
    </xdr:to>
    <xdr:pic>
      <xdr:nvPicPr>
        <xdr:cNvPr id="3" name="Kép 2" descr="https://www.cronmail.hu/admin/data/upload/c93ce18d1b8c69ce29f6c71be39daf7e/images/MLSZ%20TAO%20k%C3%A9p.jpg">
          <a:extLst>
            <a:ext uri="{FF2B5EF4-FFF2-40B4-BE49-F238E27FC236}">
              <a16:creationId xmlns:a16="http://schemas.microsoft.com/office/drawing/2014/main" id="{A65D6F78-C459-4175-A15C-4FBF4B288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76200"/>
          <a:ext cx="28575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32</xdr:row>
      <xdr:rowOff>126632</xdr:rowOff>
    </xdr:from>
    <xdr:to>
      <xdr:col>5</xdr:col>
      <xdr:colOff>476250</xdr:colOff>
      <xdr:row>35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AF63B70A-2E3D-49AC-ABBD-4297A3976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9232532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36</xdr:row>
      <xdr:rowOff>152400</xdr:rowOff>
    </xdr:from>
    <xdr:to>
      <xdr:col>6</xdr:col>
      <xdr:colOff>90959</xdr:colOff>
      <xdr:row>41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7E4DC772-0E13-4111-BE34-F7DB9BD70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9906000"/>
          <a:ext cx="1976909" cy="7239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1943101</xdr:colOff>
      <xdr:row>0</xdr:row>
      <xdr:rowOff>553329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778A006A-C6E0-4E34-A208-3A414E82D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257175</xdr:colOff>
      <xdr:row>0</xdr:row>
      <xdr:rowOff>76200</xdr:rowOff>
    </xdr:from>
    <xdr:to>
      <xdr:col>8</xdr:col>
      <xdr:colOff>619125</xdr:colOff>
      <xdr:row>0</xdr:row>
      <xdr:rowOff>533400</xdr:rowOff>
    </xdr:to>
    <xdr:pic>
      <xdr:nvPicPr>
        <xdr:cNvPr id="3" name="Kép 2" descr="https://www.cronmail.hu/admin/data/upload/c93ce18d1b8c69ce29f6c71be39daf7e/images/MLSZ%20TAO%20k%C3%A9p.jpg">
          <a:extLst>
            <a:ext uri="{FF2B5EF4-FFF2-40B4-BE49-F238E27FC236}">
              <a16:creationId xmlns:a16="http://schemas.microsoft.com/office/drawing/2014/main" id="{470EFDE1-321D-48BF-ADE3-32C162832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76200"/>
          <a:ext cx="28575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32</xdr:row>
      <xdr:rowOff>126632</xdr:rowOff>
    </xdr:from>
    <xdr:to>
      <xdr:col>5</xdr:col>
      <xdr:colOff>552450</xdr:colOff>
      <xdr:row>35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C5B5578B-FE55-40FE-A448-05495FD58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9270632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36</xdr:row>
      <xdr:rowOff>152400</xdr:rowOff>
    </xdr:from>
    <xdr:to>
      <xdr:col>6</xdr:col>
      <xdr:colOff>167159</xdr:colOff>
      <xdr:row>41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3D4E2945-2028-420D-A295-2F90CC106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9944100"/>
          <a:ext cx="1976909" cy="7239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1943101</xdr:colOff>
      <xdr:row>0</xdr:row>
      <xdr:rowOff>553329</xdr:rowOff>
    </xdr:to>
    <xdr:pic>
      <xdr:nvPicPr>
        <xdr:cNvPr id="3" name="Kép 2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E4D4FE23-EF45-4496-925A-8D0D93685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257175</xdr:colOff>
      <xdr:row>0</xdr:row>
      <xdr:rowOff>76200</xdr:rowOff>
    </xdr:from>
    <xdr:to>
      <xdr:col>8</xdr:col>
      <xdr:colOff>619125</xdr:colOff>
      <xdr:row>0</xdr:row>
      <xdr:rowOff>533400</xdr:rowOff>
    </xdr:to>
    <xdr:pic>
      <xdr:nvPicPr>
        <xdr:cNvPr id="4" name="Kép 3" descr="https://www.cronmail.hu/admin/data/upload/c93ce18d1b8c69ce29f6c71be39daf7e/images/MLSZ%20TAO%20k%C3%A9p.jpg">
          <a:extLst>
            <a:ext uri="{FF2B5EF4-FFF2-40B4-BE49-F238E27FC236}">
              <a16:creationId xmlns:a16="http://schemas.microsoft.com/office/drawing/2014/main" id="{8445CC99-3A50-4DC0-932B-A2B790FE9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76200"/>
          <a:ext cx="28575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34</xdr:row>
      <xdr:rowOff>126632</xdr:rowOff>
    </xdr:from>
    <xdr:to>
      <xdr:col>5</xdr:col>
      <xdr:colOff>552450</xdr:colOff>
      <xdr:row>37</xdr:row>
      <xdr:rowOff>85725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7B9D0D5-21CB-4EE1-BF8F-01ADF9915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9270632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38</xdr:row>
      <xdr:rowOff>152400</xdr:rowOff>
    </xdr:from>
    <xdr:to>
      <xdr:col>6</xdr:col>
      <xdr:colOff>167159</xdr:colOff>
      <xdr:row>43</xdr:row>
      <xdr:rowOff>66675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109796BC-3F06-4DFF-8DA2-6B24AEAFD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9944100"/>
          <a:ext cx="1976909" cy="7239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1943101</xdr:colOff>
      <xdr:row>0</xdr:row>
      <xdr:rowOff>553329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C0F10F27-F2B4-410F-B127-43CBC6CA0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257175</xdr:colOff>
      <xdr:row>0</xdr:row>
      <xdr:rowOff>76200</xdr:rowOff>
    </xdr:from>
    <xdr:to>
      <xdr:col>8</xdr:col>
      <xdr:colOff>619125</xdr:colOff>
      <xdr:row>0</xdr:row>
      <xdr:rowOff>533400</xdr:rowOff>
    </xdr:to>
    <xdr:pic>
      <xdr:nvPicPr>
        <xdr:cNvPr id="3" name="Kép 2" descr="https://www.cronmail.hu/admin/data/upload/c93ce18d1b8c69ce29f6c71be39daf7e/images/MLSZ%20TAO%20k%C3%A9p.jpg">
          <a:extLst>
            <a:ext uri="{FF2B5EF4-FFF2-40B4-BE49-F238E27FC236}">
              <a16:creationId xmlns:a16="http://schemas.microsoft.com/office/drawing/2014/main" id="{E15E87B4-0BCB-4CE5-AA3E-27868E742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76200"/>
          <a:ext cx="28575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34</xdr:row>
      <xdr:rowOff>126632</xdr:rowOff>
    </xdr:from>
    <xdr:to>
      <xdr:col>5</xdr:col>
      <xdr:colOff>552450</xdr:colOff>
      <xdr:row>37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244CCF90-BEF5-427D-89E9-5C318B48D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9270632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38</xdr:row>
      <xdr:rowOff>152400</xdr:rowOff>
    </xdr:from>
    <xdr:to>
      <xdr:col>6</xdr:col>
      <xdr:colOff>167159</xdr:colOff>
      <xdr:row>43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46943E84-984F-4D33-8D1E-4339F3AD1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9944100"/>
          <a:ext cx="1976909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1</xdr:col>
      <xdr:colOff>2162175</xdr:colOff>
      <xdr:row>1</xdr:row>
      <xdr:rowOff>879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85C8D4F5-1548-489F-9F73-9C73BDD93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39</xdr:row>
      <xdr:rowOff>126632</xdr:rowOff>
    </xdr:from>
    <xdr:to>
      <xdr:col>5</xdr:col>
      <xdr:colOff>352425</xdr:colOff>
      <xdr:row>42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A6330F9-4A2E-4E6F-A039-109537FD2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9689732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43</xdr:row>
      <xdr:rowOff>88900</xdr:rowOff>
    </xdr:from>
    <xdr:to>
      <xdr:col>5</xdr:col>
      <xdr:colOff>608484</xdr:colOff>
      <xdr:row>48</xdr:row>
      <xdr:rowOff>3175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DE61B0AF-8191-4225-B48B-561E6642D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0" y="10121900"/>
          <a:ext cx="1970559" cy="708025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0</xdr:row>
      <xdr:rowOff>57150</xdr:rowOff>
    </xdr:from>
    <xdr:to>
      <xdr:col>8</xdr:col>
      <xdr:colOff>667702</xdr:colOff>
      <xdr:row>0</xdr:row>
      <xdr:rowOff>571500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B6A87B21-8EB2-4B83-B789-74A6DF05C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57150"/>
          <a:ext cx="2906077" cy="5143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1943100</xdr:colOff>
      <xdr:row>1</xdr:row>
      <xdr:rowOff>38979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6BA2A5D5-EE6C-4882-A932-86EF9F57C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257174</xdr:colOff>
      <xdr:row>0</xdr:row>
      <xdr:rowOff>76200</xdr:rowOff>
    </xdr:from>
    <xdr:to>
      <xdr:col>8</xdr:col>
      <xdr:colOff>619124</xdr:colOff>
      <xdr:row>1</xdr:row>
      <xdr:rowOff>19050</xdr:rowOff>
    </xdr:to>
    <xdr:pic>
      <xdr:nvPicPr>
        <xdr:cNvPr id="3" name="Kép 2" descr="https://www.cronmail.hu/admin/data/upload/c93ce18d1b8c69ce29f6c71be39daf7e/images/MLSZ%20TAO%20k%C3%A9p.jpg">
          <a:extLst>
            <a:ext uri="{FF2B5EF4-FFF2-40B4-BE49-F238E27FC236}">
              <a16:creationId xmlns:a16="http://schemas.microsoft.com/office/drawing/2014/main" id="{B73DDD9B-1B19-47BC-B02D-E52DE73E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4" y="76200"/>
          <a:ext cx="28575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34</xdr:row>
      <xdr:rowOff>126632</xdr:rowOff>
    </xdr:from>
    <xdr:to>
      <xdr:col>5</xdr:col>
      <xdr:colOff>552450</xdr:colOff>
      <xdr:row>37</xdr:row>
      <xdr:rowOff>85726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DEAC181B-B21F-4698-B253-01EC2AB58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9203957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38</xdr:row>
      <xdr:rowOff>152400</xdr:rowOff>
    </xdr:from>
    <xdr:to>
      <xdr:col>6</xdr:col>
      <xdr:colOff>167159</xdr:colOff>
      <xdr:row>43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4C27518B-084F-4010-BC7E-F50E05B9D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9877425"/>
          <a:ext cx="1976909" cy="7239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2114550</xdr:colOff>
      <xdr:row>1</xdr:row>
      <xdr:rowOff>10404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BCA37746-1CE4-4F4C-BC45-9765899AF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38</xdr:row>
      <xdr:rowOff>126632</xdr:rowOff>
    </xdr:from>
    <xdr:to>
      <xdr:col>5</xdr:col>
      <xdr:colOff>447675</xdr:colOff>
      <xdr:row>41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65B9A4CC-4D41-4D3B-94A8-AC089DE5F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1" y="8470532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42</xdr:row>
      <xdr:rowOff>152400</xdr:rowOff>
    </xdr:from>
    <xdr:to>
      <xdr:col>5</xdr:col>
      <xdr:colOff>671984</xdr:colOff>
      <xdr:row>47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04CFCB07-013A-4A6D-B9EF-B66CD2984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9144000"/>
          <a:ext cx="1976909" cy="723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1</xdr:col>
      <xdr:colOff>2162175</xdr:colOff>
      <xdr:row>1</xdr:row>
      <xdr:rowOff>879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9EAB93E6-AE80-478F-A455-93E052126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39</xdr:row>
      <xdr:rowOff>126632</xdr:rowOff>
    </xdr:from>
    <xdr:to>
      <xdr:col>5</xdr:col>
      <xdr:colOff>352425</xdr:colOff>
      <xdr:row>42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5ED69EF4-9735-4728-9545-125283B15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1" y="9080132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43</xdr:row>
      <xdr:rowOff>88900</xdr:rowOff>
    </xdr:from>
    <xdr:to>
      <xdr:col>5</xdr:col>
      <xdr:colOff>608484</xdr:colOff>
      <xdr:row>48</xdr:row>
      <xdr:rowOff>3175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ED8D23C7-09EC-4E00-915B-DA38EBC23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5100" y="9690100"/>
          <a:ext cx="1976909" cy="723900"/>
        </a:xfrm>
        <a:prstGeom prst="rect">
          <a:avLst/>
        </a:prstGeom>
      </xdr:spPr>
    </xdr:pic>
    <xdr:clientData/>
  </xdr:twoCellAnchor>
  <xdr:twoCellAnchor editAs="oneCell">
    <xdr:from>
      <xdr:col>4</xdr:col>
      <xdr:colOff>609600</xdr:colOff>
      <xdr:row>0</xdr:row>
      <xdr:rowOff>66675</xdr:rowOff>
    </xdr:from>
    <xdr:to>
      <xdr:col>8</xdr:col>
      <xdr:colOff>658177</xdr:colOff>
      <xdr:row>0</xdr:row>
      <xdr:rowOff>581025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DAD3F415-C291-4027-8EF6-C114BFE2B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66675"/>
          <a:ext cx="2906077" cy="514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2114550</xdr:colOff>
      <xdr:row>1</xdr:row>
      <xdr:rowOff>10404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FA781560-33AC-4359-8981-829544487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41</xdr:row>
      <xdr:rowOff>126632</xdr:rowOff>
    </xdr:from>
    <xdr:to>
      <xdr:col>5</xdr:col>
      <xdr:colOff>371475</xdr:colOff>
      <xdr:row>44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5AD2FBC-26F4-40D8-AA97-1BD32C46F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1" y="9289682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45</xdr:row>
      <xdr:rowOff>152400</xdr:rowOff>
    </xdr:from>
    <xdr:to>
      <xdr:col>5</xdr:col>
      <xdr:colOff>595784</xdr:colOff>
      <xdr:row>50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75CFDDFB-8F5A-49FF-A4C7-A75D6944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9963150"/>
          <a:ext cx="1976909" cy="723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628650</xdr:colOff>
      <xdr:row>0</xdr:row>
      <xdr:rowOff>47625</xdr:rowOff>
    </xdr:from>
    <xdr:to>
      <xdr:col>8</xdr:col>
      <xdr:colOff>677227</xdr:colOff>
      <xdr:row>1</xdr:row>
      <xdr:rowOff>19050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780B1A86-5095-4B02-8B46-B4B49D7D2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47625"/>
          <a:ext cx="2906077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2114550</xdr:colOff>
      <xdr:row>1</xdr:row>
      <xdr:rowOff>10404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CC19233F-0F66-4291-94CD-8AF623ABE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42</xdr:row>
      <xdr:rowOff>126632</xdr:rowOff>
    </xdr:from>
    <xdr:to>
      <xdr:col>5</xdr:col>
      <xdr:colOff>447675</xdr:colOff>
      <xdr:row>45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16965E14-DA60-4A7C-8D5A-DB0E0DB4A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1" y="8518157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46</xdr:row>
      <xdr:rowOff>152400</xdr:rowOff>
    </xdr:from>
    <xdr:to>
      <xdr:col>5</xdr:col>
      <xdr:colOff>671984</xdr:colOff>
      <xdr:row>51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18CD5A4B-5F46-4533-BDD6-7C28DE282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9191625"/>
          <a:ext cx="1976909" cy="723900"/>
        </a:xfrm>
        <a:prstGeom prst="rect">
          <a:avLst/>
        </a:prstGeom>
      </xdr:spPr>
    </xdr:pic>
    <xdr:clientData/>
  </xdr:twoCellAnchor>
  <xdr:twoCellAnchor editAs="oneCell">
    <xdr:from>
      <xdr:col>4</xdr:col>
      <xdr:colOff>581025</xdr:colOff>
      <xdr:row>0</xdr:row>
      <xdr:rowOff>47625</xdr:rowOff>
    </xdr:from>
    <xdr:to>
      <xdr:col>8</xdr:col>
      <xdr:colOff>629602</xdr:colOff>
      <xdr:row>1</xdr:row>
      <xdr:rowOff>19050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E4AC097A-919E-435A-AC43-DD3B8EDE5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9775" y="47625"/>
          <a:ext cx="2906077" cy="514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1943101</xdr:colOff>
      <xdr:row>0</xdr:row>
      <xdr:rowOff>553329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0B5B4B90-BA81-431B-A384-669F7C70E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32</xdr:row>
      <xdr:rowOff>126632</xdr:rowOff>
    </xdr:from>
    <xdr:to>
      <xdr:col>5</xdr:col>
      <xdr:colOff>485775</xdr:colOff>
      <xdr:row>35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78D331A4-5DFE-418E-9029-15AB23BE7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8394332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36</xdr:row>
      <xdr:rowOff>152400</xdr:rowOff>
    </xdr:from>
    <xdr:to>
      <xdr:col>6</xdr:col>
      <xdr:colOff>100484</xdr:colOff>
      <xdr:row>41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84424EDE-38EB-4FEE-A32D-18A941B8F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9067800"/>
          <a:ext cx="1976909" cy="723900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0</xdr:row>
      <xdr:rowOff>57150</xdr:rowOff>
    </xdr:from>
    <xdr:to>
      <xdr:col>8</xdr:col>
      <xdr:colOff>620077</xdr:colOff>
      <xdr:row>0</xdr:row>
      <xdr:rowOff>571500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5A3F789A-74D4-4571-BC39-42ED969A8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5" y="57150"/>
          <a:ext cx="2906077" cy="514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1943101</xdr:colOff>
      <xdr:row>0</xdr:row>
      <xdr:rowOff>553329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0A4AFD90-DE7B-4016-91E5-3E4D60C10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33</xdr:row>
      <xdr:rowOff>126632</xdr:rowOff>
    </xdr:from>
    <xdr:to>
      <xdr:col>5</xdr:col>
      <xdr:colOff>552450</xdr:colOff>
      <xdr:row>36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7DD24D40-F2B1-4C1E-8B0C-D6D06668D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9394457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37</xdr:row>
      <xdr:rowOff>152400</xdr:rowOff>
    </xdr:from>
    <xdr:to>
      <xdr:col>6</xdr:col>
      <xdr:colOff>167159</xdr:colOff>
      <xdr:row>42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27619DF7-7FEF-4F5A-81C5-C27D3CB00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10067925"/>
          <a:ext cx="1976909" cy="723900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0</xdr:row>
      <xdr:rowOff>57150</xdr:rowOff>
    </xdr:from>
    <xdr:to>
      <xdr:col>8</xdr:col>
      <xdr:colOff>610552</xdr:colOff>
      <xdr:row>0</xdr:row>
      <xdr:rowOff>571500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D681AA38-86C3-4E3D-B361-83D8B4710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775" y="57150"/>
          <a:ext cx="2906077" cy="514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1943100</xdr:colOff>
      <xdr:row>1</xdr:row>
      <xdr:rowOff>38979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38742F7E-C1AB-4B77-825E-E978A2A6C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34</xdr:row>
      <xdr:rowOff>126632</xdr:rowOff>
    </xdr:from>
    <xdr:to>
      <xdr:col>5</xdr:col>
      <xdr:colOff>552450</xdr:colOff>
      <xdr:row>37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FACA05FF-81E2-4CDD-9A33-696BA39C7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9270632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38</xdr:row>
      <xdr:rowOff>152400</xdr:rowOff>
    </xdr:from>
    <xdr:to>
      <xdr:col>6</xdr:col>
      <xdr:colOff>167159</xdr:colOff>
      <xdr:row>43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1DE8EBAD-96DA-4B94-B27F-975715618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9944100"/>
          <a:ext cx="1976909" cy="7239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1943100</xdr:colOff>
      <xdr:row>0</xdr:row>
      <xdr:rowOff>553329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955B9C22-9B39-41EB-A7FE-48B5E177F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34</xdr:row>
      <xdr:rowOff>126632</xdr:rowOff>
    </xdr:from>
    <xdr:to>
      <xdr:col>5</xdr:col>
      <xdr:colOff>552450</xdr:colOff>
      <xdr:row>37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13F9F624-D239-4E2C-9647-53431B6EE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9203957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38</xdr:row>
      <xdr:rowOff>152400</xdr:rowOff>
    </xdr:from>
    <xdr:to>
      <xdr:col>6</xdr:col>
      <xdr:colOff>167159</xdr:colOff>
      <xdr:row>43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CB966315-CEC1-4F3C-A106-510DC1F1F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9877425"/>
          <a:ext cx="1976909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22D08-3AED-4526-AC22-3C6EACD77BB9}">
  <sheetPr>
    <tabColor rgb="FF00B0F0"/>
    <pageSetUpPr fitToPage="1"/>
  </sheetPr>
  <dimension ref="A1:I52"/>
  <sheetViews>
    <sheetView tabSelected="1" view="pageBreakPreview" zoomScaleNormal="100" zoomScaleSheetLayoutView="100" workbookViewId="0">
      <selection activeCell="B10" sqref="B10"/>
    </sheetView>
  </sheetViews>
  <sheetFormatPr defaultRowHeight="12.75" x14ac:dyDescent="0.2"/>
  <cols>
    <col min="1" max="1" width="2" style="3" customWidth="1"/>
    <col min="2" max="2" width="58.85546875" style="2" customWidth="1"/>
    <col min="3" max="3" width="9.42578125" style="31" customWidth="1"/>
    <col min="4" max="4" width="9.85546875" style="2" customWidth="1"/>
    <col min="5" max="9" width="10.85546875" customWidth="1"/>
  </cols>
  <sheetData>
    <row r="1" spans="1:9" ht="42.75" customHeight="1" x14ac:dyDescent="0.2"/>
    <row r="2" spans="1:9" ht="18" x14ac:dyDescent="0.25">
      <c r="A2" s="62" t="s">
        <v>109</v>
      </c>
      <c r="B2" s="63"/>
      <c r="C2" s="64"/>
      <c r="D2" s="63"/>
      <c r="E2" s="63"/>
      <c r="F2" s="63"/>
      <c r="G2" s="75"/>
      <c r="H2" s="75"/>
      <c r="I2" s="22"/>
    </row>
    <row r="3" spans="1:9" ht="15.75" x14ac:dyDescent="0.25">
      <c r="A3" s="76" t="s">
        <v>110</v>
      </c>
      <c r="B3" s="76"/>
      <c r="C3" s="19" t="s">
        <v>97</v>
      </c>
      <c r="D3" s="19"/>
      <c r="E3" s="19"/>
      <c r="F3" s="19"/>
      <c r="G3" s="19"/>
      <c r="H3" s="19"/>
      <c r="I3" s="19"/>
    </row>
    <row r="4" spans="1:9" ht="19.5" x14ac:dyDescent="0.35">
      <c r="A4" s="19" t="s">
        <v>98</v>
      </c>
      <c r="B4" s="23"/>
      <c r="C4" s="23"/>
      <c r="D4" s="23"/>
      <c r="E4" s="23"/>
      <c r="F4" s="23"/>
      <c r="G4" s="23"/>
      <c r="H4" s="23"/>
      <c r="I4" s="23"/>
    </row>
    <row r="5" spans="1:9" ht="18.75" thickBot="1" x14ac:dyDescent="0.3">
      <c r="A5" s="77" t="s">
        <v>111</v>
      </c>
      <c r="B5" s="77"/>
      <c r="C5" s="23"/>
      <c r="D5" s="23"/>
      <c r="E5" s="23"/>
      <c r="F5" s="23"/>
      <c r="G5" s="23"/>
      <c r="H5" s="23"/>
      <c r="I5" s="23"/>
    </row>
    <row r="6" spans="1:9" s="1" customFormat="1" ht="23.25" thickBot="1" x14ac:dyDescent="0.25">
      <c r="A6" s="17"/>
      <c r="B6" s="14" t="s">
        <v>6</v>
      </c>
      <c r="C6" s="15" t="s">
        <v>39</v>
      </c>
      <c r="D6" s="14" t="s">
        <v>40</v>
      </c>
      <c r="E6" s="14" t="s">
        <v>29</v>
      </c>
      <c r="F6" s="14" t="s">
        <v>30</v>
      </c>
      <c r="G6" s="14" t="s">
        <v>31</v>
      </c>
      <c r="H6" s="14" t="s">
        <v>32</v>
      </c>
      <c r="I6" s="16" t="s">
        <v>33</v>
      </c>
    </row>
    <row r="7" spans="1:9" ht="12.75" customHeight="1" x14ac:dyDescent="0.2">
      <c r="A7" s="39" t="s">
        <v>18</v>
      </c>
      <c r="B7" s="40"/>
      <c r="C7" s="40"/>
      <c r="D7" s="40"/>
      <c r="E7" s="40"/>
      <c r="F7" s="40"/>
      <c r="G7" s="40"/>
      <c r="H7" s="40"/>
      <c r="I7" s="41"/>
    </row>
    <row r="8" spans="1:9" x14ac:dyDescent="0.2">
      <c r="A8" s="11"/>
      <c r="B8" s="18" t="s">
        <v>19</v>
      </c>
      <c r="C8" s="24">
        <f>2*2*2.6*4</f>
        <v>41.6</v>
      </c>
      <c r="D8" s="25" t="s">
        <v>7</v>
      </c>
      <c r="E8" s="32"/>
      <c r="F8" s="32"/>
      <c r="G8" s="32">
        <f>C8*E8</f>
        <v>0</v>
      </c>
      <c r="H8" s="32">
        <f>F8*C8</f>
        <v>0</v>
      </c>
      <c r="I8" s="37">
        <f>G8+H8</f>
        <v>0</v>
      </c>
    </row>
    <row r="9" spans="1:9" ht="22.5" x14ac:dyDescent="0.2">
      <c r="A9" s="11"/>
      <c r="B9" s="18" t="s">
        <v>102</v>
      </c>
      <c r="C9" s="18">
        <v>4</v>
      </c>
      <c r="D9" s="18" t="s">
        <v>10</v>
      </c>
      <c r="E9" s="32"/>
      <c r="F9" s="32"/>
      <c r="G9" s="32">
        <f>C9*E9</f>
        <v>0</v>
      </c>
      <c r="H9" s="32">
        <f>F9*C9</f>
        <v>0</v>
      </c>
      <c r="I9" s="37">
        <f>G9+H9</f>
        <v>0</v>
      </c>
    </row>
    <row r="10" spans="1:9" s="2" customFormat="1" ht="11.25" x14ac:dyDescent="0.2">
      <c r="A10" s="11"/>
      <c r="B10" s="18" t="s">
        <v>50</v>
      </c>
      <c r="C10" s="18">
        <f>100+260</f>
        <v>360</v>
      </c>
      <c r="D10" s="18" t="s">
        <v>8</v>
      </c>
      <c r="E10" s="32"/>
      <c r="F10" s="32"/>
      <c r="G10" s="32">
        <f>C10*E10</f>
        <v>0</v>
      </c>
      <c r="H10" s="32">
        <f>F10*C10</f>
        <v>0</v>
      </c>
      <c r="I10" s="37">
        <f>G10+H10</f>
        <v>0</v>
      </c>
    </row>
    <row r="11" spans="1:9" s="2" customFormat="1" ht="11.25" x14ac:dyDescent="0.2">
      <c r="A11" s="12" t="s">
        <v>0</v>
      </c>
      <c r="B11" s="7"/>
      <c r="C11" s="8"/>
      <c r="D11" s="8"/>
      <c r="E11" s="26"/>
      <c r="F11" s="26"/>
      <c r="G11" s="26"/>
      <c r="H11" s="26"/>
      <c r="I11" s="27"/>
    </row>
    <row r="12" spans="1:9" s="2" customFormat="1" ht="11.25" x14ac:dyDescent="0.2">
      <c r="A12" s="11"/>
      <c r="B12" s="18" t="s">
        <v>25</v>
      </c>
      <c r="C12" s="18">
        <v>50</v>
      </c>
      <c r="D12" s="18" t="s">
        <v>8</v>
      </c>
      <c r="E12" s="32"/>
      <c r="F12" s="32"/>
      <c r="G12" s="32">
        <f>C12*E12</f>
        <v>0</v>
      </c>
      <c r="H12" s="32">
        <f>F12*C12</f>
        <v>0</v>
      </c>
      <c r="I12" s="37">
        <f>G12+H12</f>
        <v>0</v>
      </c>
    </row>
    <row r="13" spans="1:9" x14ac:dyDescent="0.2">
      <c r="A13" s="11"/>
      <c r="B13" s="18" t="s">
        <v>1</v>
      </c>
      <c r="C13" s="18">
        <f>C10</f>
        <v>360</v>
      </c>
      <c r="D13" s="18" t="s">
        <v>8</v>
      </c>
      <c r="E13" s="32"/>
      <c r="F13" s="32"/>
      <c r="G13" s="32">
        <f>C13*E13</f>
        <v>0</v>
      </c>
      <c r="H13" s="32">
        <f>F13*C13</f>
        <v>0</v>
      </c>
      <c r="I13" s="37">
        <f>G13+H13</f>
        <v>0</v>
      </c>
    </row>
    <row r="14" spans="1:9" x14ac:dyDescent="0.2">
      <c r="A14" s="11"/>
      <c r="B14" s="18" t="s">
        <v>21</v>
      </c>
      <c r="C14" s="18">
        <f>C10</f>
        <v>360</v>
      </c>
      <c r="D14" s="18" t="s">
        <v>8</v>
      </c>
      <c r="E14" s="32"/>
      <c r="F14" s="32"/>
      <c r="G14" s="32">
        <f>C14*E14</f>
        <v>0</v>
      </c>
      <c r="H14" s="32">
        <f>F14*C14</f>
        <v>0</v>
      </c>
      <c r="I14" s="37">
        <f>G14+H14</f>
        <v>0</v>
      </c>
    </row>
    <row r="15" spans="1:9" x14ac:dyDescent="0.2">
      <c r="A15" s="11"/>
      <c r="B15" s="18" t="s">
        <v>9</v>
      </c>
      <c r="C15" s="18">
        <v>14</v>
      </c>
      <c r="D15" s="18" t="s">
        <v>10</v>
      </c>
      <c r="E15" s="32"/>
      <c r="F15" s="32"/>
      <c r="G15" s="32">
        <f>C15*E15</f>
        <v>0</v>
      </c>
      <c r="H15" s="32">
        <f>F15*C15</f>
        <v>0</v>
      </c>
      <c r="I15" s="37">
        <f>G15+H15</f>
        <v>0</v>
      </c>
    </row>
    <row r="16" spans="1:9" s="2" customFormat="1" ht="11.25" x14ac:dyDescent="0.2">
      <c r="A16" s="12" t="s">
        <v>11</v>
      </c>
      <c r="B16" s="7"/>
      <c r="C16" s="8"/>
      <c r="D16" s="8"/>
      <c r="E16" s="26"/>
      <c r="F16" s="26"/>
      <c r="G16" s="26"/>
      <c r="H16" s="26"/>
      <c r="I16" s="27"/>
    </row>
    <row r="17" spans="1:9" x14ac:dyDescent="0.2">
      <c r="A17" s="11"/>
      <c r="B17" s="18" t="s">
        <v>99</v>
      </c>
      <c r="C17" s="18">
        <v>110</v>
      </c>
      <c r="D17" s="18" t="s">
        <v>8</v>
      </c>
      <c r="E17" s="32"/>
      <c r="F17" s="32"/>
      <c r="G17" s="32">
        <f>C17*E17</f>
        <v>0</v>
      </c>
      <c r="H17" s="32">
        <f>C17*F17</f>
        <v>0</v>
      </c>
      <c r="I17" s="37">
        <f>G17+H17</f>
        <v>0</v>
      </c>
    </row>
    <row r="18" spans="1:9" x14ac:dyDescent="0.2">
      <c r="A18" s="11"/>
      <c r="B18" s="18" t="s">
        <v>100</v>
      </c>
      <c r="C18" s="18">
        <v>140</v>
      </c>
      <c r="D18" s="18" t="s">
        <v>8</v>
      </c>
      <c r="E18" s="32"/>
      <c r="F18" s="32"/>
      <c r="G18" s="32">
        <f>C18*E18</f>
        <v>0</v>
      </c>
      <c r="H18" s="32">
        <f>C18*F18</f>
        <v>0</v>
      </c>
      <c r="I18" s="37">
        <f>G18+H18</f>
        <v>0</v>
      </c>
    </row>
    <row r="19" spans="1:9" x14ac:dyDescent="0.2">
      <c r="A19" s="11"/>
      <c r="B19" s="18" t="s">
        <v>101</v>
      </c>
      <c r="C19" s="18">
        <v>125</v>
      </c>
      <c r="D19" s="18" t="s">
        <v>8</v>
      </c>
      <c r="E19" s="32"/>
      <c r="F19" s="32"/>
      <c r="G19" s="32">
        <f>C19*E19</f>
        <v>0</v>
      </c>
      <c r="H19" s="32">
        <f>C19*F19</f>
        <v>0</v>
      </c>
      <c r="I19" s="37">
        <f>G19+H19</f>
        <v>0</v>
      </c>
    </row>
    <row r="20" spans="1:9" x14ac:dyDescent="0.2">
      <c r="A20" s="11"/>
      <c r="B20" s="18" t="s">
        <v>81</v>
      </c>
      <c r="C20" s="18">
        <v>300</v>
      </c>
      <c r="D20" s="18" t="s">
        <v>8</v>
      </c>
      <c r="E20" s="32"/>
      <c r="F20" s="32"/>
      <c r="G20" s="32">
        <f>C20*E20</f>
        <v>0</v>
      </c>
      <c r="H20" s="32">
        <f>C20*F20</f>
        <v>0</v>
      </c>
      <c r="I20" s="37">
        <f>G20+H20</f>
        <v>0</v>
      </c>
    </row>
    <row r="21" spans="1:9" x14ac:dyDescent="0.2">
      <c r="A21" s="11"/>
      <c r="B21" s="18" t="s">
        <v>82</v>
      </c>
      <c r="C21" s="18">
        <f>(C24+C25*2)*25</f>
        <v>800</v>
      </c>
      <c r="D21" s="18" t="s">
        <v>8</v>
      </c>
      <c r="E21" s="32"/>
      <c r="F21" s="32"/>
      <c r="G21" s="32">
        <f>C21*E21</f>
        <v>0</v>
      </c>
      <c r="H21" s="32">
        <f>C21*F21</f>
        <v>0</v>
      </c>
      <c r="I21" s="37">
        <f>G21+H21</f>
        <v>0</v>
      </c>
    </row>
    <row r="22" spans="1:9" s="2" customFormat="1" ht="11.25" x14ac:dyDescent="0.2">
      <c r="A22" s="12" t="s">
        <v>12</v>
      </c>
      <c r="B22" s="7"/>
      <c r="C22" s="8"/>
      <c r="D22" s="8"/>
      <c r="E22" s="26"/>
      <c r="F22" s="26"/>
      <c r="G22" s="26"/>
      <c r="H22" s="26"/>
      <c r="I22" s="27"/>
    </row>
    <row r="23" spans="1:9" ht="28.5" customHeight="1" x14ac:dyDescent="0.2">
      <c r="A23" s="11"/>
      <c r="B23" s="18" t="s">
        <v>103</v>
      </c>
      <c r="C23" s="18">
        <v>4</v>
      </c>
      <c r="D23" s="18" t="s">
        <v>13</v>
      </c>
      <c r="E23" s="32"/>
      <c r="F23" s="32"/>
      <c r="G23" s="32">
        <f>C23*E23</f>
        <v>0</v>
      </c>
      <c r="H23" s="32">
        <f>C23*F23</f>
        <v>0</v>
      </c>
      <c r="I23" s="37">
        <f>G23+H23</f>
        <v>0</v>
      </c>
    </row>
    <row r="24" spans="1:9" ht="34.35" customHeight="1" x14ac:dyDescent="0.2">
      <c r="A24" s="11"/>
      <c r="B24" s="18" t="s">
        <v>108</v>
      </c>
      <c r="C24" s="18">
        <v>8</v>
      </c>
      <c r="D24" s="18" t="s">
        <v>13</v>
      </c>
      <c r="E24" s="32"/>
      <c r="F24" s="32"/>
      <c r="G24" s="32">
        <f>C24*E24</f>
        <v>0</v>
      </c>
      <c r="H24" s="32">
        <f>C24*F24</f>
        <v>0</v>
      </c>
      <c r="I24" s="37">
        <f>G24+H24</f>
        <v>0</v>
      </c>
    </row>
    <row r="25" spans="1:9" ht="39" customHeight="1" x14ac:dyDescent="0.2">
      <c r="A25" s="11"/>
      <c r="B25" s="18" t="s">
        <v>107</v>
      </c>
      <c r="C25" s="18">
        <v>12</v>
      </c>
      <c r="D25" s="18" t="s">
        <v>13</v>
      </c>
      <c r="E25" s="32"/>
      <c r="F25" s="32"/>
      <c r="G25" s="32">
        <f>C25*E25</f>
        <v>0</v>
      </c>
      <c r="H25" s="32">
        <f>C25*F25</f>
        <v>0</v>
      </c>
      <c r="I25" s="37">
        <f>G25+H25</f>
        <v>0</v>
      </c>
    </row>
    <row r="26" spans="1:9" ht="35.25" customHeight="1" x14ac:dyDescent="0.2">
      <c r="A26" s="11"/>
      <c r="B26" s="18" t="s">
        <v>104</v>
      </c>
      <c r="C26" s="18">
        <v>4</v>
      </c>
      <c r="D26" s="18" t="s">
        <v>13</v>
      </c>
      <c r="E26" s="32"/>
      <c r="F26" s="32"/>
      <c r="G26" s="32">
        <f>C26*E26</f>
        <v>0</v>
      </c>
      <c r="H26" s="32">
        <f>C26*F26</f>
        <v>0</v>
      </c>
      <c r="I26" s="37">
        <f>G26+H26</f>
        <v>0</v>
      </c>
    </row>
    <row r="27" spans="1:9" s="2" customFormat="1" ht="11.25" x14ac:dyDescent="0.2">
      <c r="A27" s="12" t="s">
        <v>14</v>
      </c>
      <c r="B27" s="7"/>
      <c r="C27" s="8"/>
      <c r="D27" s="8"/>
      <c r="E27" s="26"/>
      <c r="F27" s="26"/>
      <c r="G27" s="26"/>
      <c r="H27" s="26"/>
      <c r="I27" s="27"/>
    </row>
    <row r="28" spans="1:9" x14ac:dyDescent="0.2">
      <c r="A28" s="11"/>
      <c r="B28" s="18" t="s">
        <v>51</v>
      </c>
      <c r="C28" s="18">
        <v>5</v>
      </c>
      <c r="D28" s="18" t="s">
        <v>13</v>
      </c>
      <c r="E28" s="32"/>
      <c r="F28" s="32"/>
      <c r="G28" s="32">
        <f>C28*E28</f>
        <v>0</v>
      </c>
      <c r="H28" s="32">
        <f>C28*F28</f>
        <v>0</v>
      </c>
      <c r="I28" s="37">
        <f>G28+H28</f>
        <v>0</v>
      </c>
    </row>
    <row r="29" spans="1:9" x14ac:dyDescent="0.2">
      <c r="A29" s="11"/>
      <c r="B29" s="18" t="s">
        <v>26</v>
      </c>
      <c r="C29" s="18">
        <v>28</v>
      </c>
      <c r="D29" s="18" t="s">
        <v>8</v>
      </c>
      <c r="E29" s="32"/>
      <c r="F29" s="32"/>
      <c r="G29" s="32">
        <f>C29*E29</f>
        <v>0</v>
      </c>
      <c r="H29" s="32">
        <f>C29*F29</f>
        <v>0</v>
      </c>
      <c r="I29" s="37">
        <f>G29+H29</f>
        <v>0</v>
      </c>
    </row>
    <row r="30" spans="1:9" x14ac:dyDescent="0.2">
      <c r="A30" s="11"/>
      <c r="B30" s="18" t="s">
        <v>23</v>
      </c>
      <c r="C30" s="18">
        <v>1</v>
      </c>
      <c r="D30" s="18" t="s">
        <v>10</v>
      </c>
      <c r="E30" s="32"/>
      <c r="F30" s="32"/>
      <c r="G30" s="32">
        <f>C30*E30</f>
        <v>0</v>
      </c>
      <c r="H30" s="32">
        <f>C30*F30</f>
        <v>0</v>
      </c>
      <c r="I30" s="37">
        <f>G30+H30</f>
        <v>0</v>
      </c>
    </row>
    <row r="31" spans="1:9" s="2" customFormat="1" ht="11.25" x14ac:dyDescent="0.2">
      <c r="A31" s="12" t="s">
        <v>16</v>
      </c>
      <c r="B31" s="7"/>
      <c r="C31" s="8"/>
      <c r="D31" s="8"/>
      <c r="E31" s="26"/>
      <c r="F31" s="26"/>
      <c r="G31" s="26"/>
      <c r="H31" s="26"/>
      <c r="I31" s="27"/>
    </row>
    <row r="32" spans="1:9" ht="22.5" x14ac:dyDescent="0.2">
      <c r="A32" s="11"/>
      <c r="B32" s="18" t="s">
        <v>96</v>
      </c>
      <c r="C32" s="18">
        <v>1</v>
      </c>
      <c r="D32" s="18" t="s">
        <v>15</v>
      </c>
      <c r="E32" s="32"/>
      <c r="F32" s="32"/>
      <c r="G32" s="32">
        <f>C32*E32</f>
        <v>0</v>
      </c>
      <c r="H32" s="32">
        <f>C32*F32</f>
        <v>0</v>
      </c>
      <c r="I32" s="37">
        <f>G32+H32</f>
        <v>0</v>
      </c>
    </row>
    <row r="33" spans="1:9" ht="22.5" hidden="1" x14ac:dyDescent="0.2">
      <c r="A33" s="11"/>
      <c r="B33" s="18" t="s">
        <v>96</v>
      </c>
      <c r="C33" s="18">
        <v>0</v>
      </c>
      <c r="D33" s="18" t="s">
        <v>15</v>
      </c>
      <c r="E33" s="32"/>
      <c r="F33" s="32"/>
      <c r="G33" s="32">
        <f>C33*E33</f>
        <v>0</v>
      </c>
      <c r="H33" s="32">
        <f>C33*F33</f>
        <v>0</v>
      </c>
      <c r="I33" s="37">
        <f>G33+H33</f>
        <v>0</v>
      </c>
    </row>
    <row r="34" spans="1:9" s="2" customFormat="1" ht="11.25" x14ac:dyDescent="0.2">
      <c r="A34" s="12" t="s">
        <v>2</v>
      </c>
      <c r="B34" s="7"/>
      <c r="C34" s="8"/>
      <c r="D34" s="8"/>
      <c r="E34" s="26"/>
      <c r="F34" s="26"/>
      <c r="G34" s="26"/>
      <c r="H34" s="26"/>
      <c r="I34" s="27"/>
    </row>
    <row r="35" spans="1:9" s="2" customFormat="1" ht="11.25" x14ac:dyDescent="0.2">
      <c r="A35" s="12"/>
      <c r="B35" s="18" t="s">
        <v>95</v>
      </c>
      <c r="C35" s="18">
        <v>1</v>
      </c>
      <c r="D35" s="18" t="s">
        <v>15</v>
      </c>
      <c r="E35" s="32"/>
      <c r="F35" s="32"/>
      <c r="G35" s="32">
        <f t="shared" ref="G35:G40" si="0">C35*E35</f>
        <v>0</v>
      </c>
      <c r="H35" s="32">
        <f t="shared" ref="H35:H40" si="1">C35*F35</f>
        <v>0</v>
      </c>
      <c r="I35" s="33">
        <f t="shared" ref="I35:I40" si="2">G35+H35</f>
        <v>0</v>
      </c>
    </row>
    <row r="36" spans="1:9" s="2" customFormat="1" ht="11.25" x14ac:dyDescent="0.2">
      <c r="A36" s="12"/>
      <c r="B36" s="18" t="s">
        <v>34</v>
      </c>
      <c r="C36" s="18">
        <v>1</v>
      </c>
      <c r="D36" s="18" t="s">
        <v>15</v>
      </c>
      <c r="E36" s="32"/>
      <c r="F36" s="32"/>
      <c r="G36" s="32">
        <f t="shared" si="0"/>
        <v>0</v>
      </c>
      <c r="H36" s="32">
        <f t="shared" si="1"/>
        <v>0</v>
      </c>
      <c r="I36" s="33">
        <f t="shared" si="2"/>
        <v>0</v>
      </c>
    </row>
    <row r="37" spans="1:9" x14ac:dyDescent="0.2">
      <c r="A37" s="11"/>
      <c r="B37" s="18" t="s">
        <v>3</v>
      </c>
      <c r="C37" s="18">
        <v>1</v>
      </c>
      <c r="D37" s="18" t="s">
        <v>15</v>
      </c>
      <c r="E37" s="32"/>
      <c r="F37" s="32"/>
      <c r="G37" s="32">
        <f t="shared" si="0"/>
        <v>0</v>
      </c>
      <c r="H37" s="32">
        <f t="shared" si="1"/>
        <v>0</v>
      </c>
      <c r="I37" s="37">
        <f t="shared" si="2"/>
        <v>0</v>
      </c>
    </row>
    <row r="38" spans="1:9" hidden="1" x14ac:dyDescent="0.2">
      <c r="A38" s="11"/>
      <c r="B38" s="18" t="s">
        <v>4</v>
      </c>
      <c r="C38" s="18">
        <v>0</v>
      </c>
      <c r="D38" s="18" t="s">
        <v>15</v>
      </c>
      <c r="E38" s="32"/>
      <c r="F38" s="32"/>
      <c r="G38" s="32">
        <f t="shared" si="0"/>
        <v>0</v>
      </c>
      <c r="H38" s="32">
        <f t="shared" si="1"/>
        <v>0</v>
      </c>
      <c r="I38" s="37">
        <f t="shared" si="2"/>
        <v>0</v>
      </c>
    </row>
    <row r="39" spans="1:9" x14ac:dyDescent="0.2">
      <c r="A39" s="11"/>
      <c r="B39" s="18" t="s">
        <v>5</v>
      </c>
      <c r="C39" s="18">
        <v>1</v>
      </c>
      <c r="D39" s="18" t="s">
        <v>15</v>
      </c>
      <c r="E39" s="32"/>
      <c r="F39" s="32"/>
      <c r="G39" s="32">
        <f t="shared" si="0"/>
        <v>0</v>
      </c>
      <c r="H39" s="32">
        <f t="shared" si="1"/>
        <v>0</v>
      </c>
      <c r="I39" s="37">
        <f t="shared" si="2"/>
        <v>0</v>
      </c>
    </row>
    <row r="40" spans="1:9" x14ac:dyDescent="0.2">
      <c r="A40" s="11"/>
      <c r="B40" s="18" t="s">
        <v>24</v>
      </c>
      <c r="C40" s="18">
        <v>1</v>
      </c>
      <c r="D40" s="18" t="s">
        <v>15</v>
      </c>
      <c r="E40" s="32"/>
      <c r="F40" s="32"/>
      <c r="G40" s="32">
        <f t="shared" si="0"/>
        <v>0</v>
      </c>
      <c r="H40" s="32">
        <f t="shared" si="1"/>
        <v>0</v>
      </c>
      <c r="I40" s="37">
        <f t="shared" si="2"/>
        <v>0</v>
      </c>
    </row>
    <row r="41" spans="1:9" ht="13.5" thickBot="1" x14ac:dyDescent="0.25">
      <c r="A41" s="13"/>
      <c r="B41" s="9"/>
      <c r="C41" s="9"/>
      <c r="D41" s="9"/>
      <c r="E41" s="28"/>
      <c r="F41" s="29" t="s">
        <v>20</v>
      </c>
      <c r="G41" s="34">
        <f>SUM(G8:G40)</f>
        <v>0</v>
      </c>
      <c r="H41" s="34">
        <f>SUM(H8:H40)</f>
        <v>0</v>
      </c>
      <c r="I41" s="53">
        <f>SUM(I8:I40)</f>
        <v>0</v>
      </c>
    </row>
    <row r="42" spans="1:9" x14ac:dyDescent="0.2">
      <c r="A42" s="30"/>
      <c r="B42" s="30"/>
      <c r="C42" s="30"/>
      <c r="D42" s="30"/>
      <c r="E42" s="42"/>
      <c r="F42" s="43"/>
      <c r="G42" s="44"/>
      <c r="H42" s="44" t="s">
        <v>37</v>
      </c>
      <c r="I42" s="45">
        <f>I41*1.27</f>
        <v>0</v>
      </c>
    </row>
    <row r="43" spans="1:9" x14ac:dyDescent="0.2">
      <c r="A43" s="30"/>
      <c r="B43" s="48"/>
      <c r="C43" s="48"/>
      <c r="D43" s="48"/>
      <c r="E43" s="49"/>
      <c r="F43" s="50"/>
      <c r="G43" s="51"/>
      <c r="H43" s="51"/>
      <c r="I43" s="52"/>
    </row>
    <row r="44" spans="1:9" x14ac:dyDescent="0.2">
      <c r="A44"/>
      <c r="B44" s="60" t="s">
        <v>106</v>
      </c>
      <c r="C44"/>
      <c r="D44"/>
      <c r="G44" s="2"/>
      <c r="H44" s="46"/>
      <c r="I44" s="72"/>
    </row>
    <row r="45" spans="1:9" x14ac:dyDescent="0.2">
      <c r="A45"/>
      <c r="B45"/>
      <c r="C45"/>
      <c r="D45"/>
      <c r="H45" s="73"/>
      <c r="I45" s="74"/>
    </row>
    <row r="46" spans="1:9" x14ac:dyDescent="0.2">
      <c r="A46"/>
      <c r="B46" s="70"/>
      <c r="C46"/>
      <c r="D46"/>
    </row>
    <row r="47" spans="1:9" x14ac:dyDescent="0.2">
      <c r="A47"/>
      <c r="B47" s="71"/>
      <c r="C47"/>
      <c r="D47"/>
      <c r="E47" s="60" t="s">
        <v>105</v>
      </c>
    </row>
    <row r="48" spans="1:9" x14ac:dyDescent="0.2">
      <c r="A48"/>
      <c r="B48" s="71"/>
      <c r="C48"/>
      <c r="D48"/>
      <c r="E48" s="60"/>
    </row>
    <row r="49" customFormat="1" x14ac:dyDescent="0.2"/>
    <row r="50" customFormat="1" x14ac:dyDescent="0.2"/>
    <row r="51" customFormat="1" x14ac:dyDescent="0.2"/>
    <row r="52" customFormat="1" x14ac:dyDescent="0.2"/>
  </sheetData>
  <mergeCells count="2">
    <mergeCell ref="A3:B3"/>
    <mergeCell ref="A5:B5"/>
  </mergeCells>
  <pageMargins left="0.70866141732283472" right="0.70866141732283472" top="0.74803149606299213" bottom="0.74803149606299213" header="0.31496062992125984" footer="0.31496062992125984"/>
  <pageSetup paperSize="9" scale="99" fitToHeight="0" orientation="landscape" horizontalDpi="300" verticalDpi="300" r:id="rId1"/>
  <rowBreaks count="1" manualBreakCount="1">
    <brk id="26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6D6C1-723B-4EDD-8C3E-EA94E6434694}">
  <sheetPr>
    <tabColor rgb="FFFFC000"/>
    <pageSetUpPr fitToPage="1"/>
  </sheetPr>
  <dimension ref="A1:N39"/>
  <sheetViews>
    <sheetView view="pageBreakPreview" topLeftCell="A16" zoomScaleNormal="100" zoomScaleSheetLayoutView="100" workbookViewId="0">
      <selection activeCell="F1" sqref="F1"/>
    </sheetView>
  </sheetViews>
  <sheetFormatPr defaultRowHeight="12.75" x14ac:dyDescent="0.2"/>
  <cols>
    <col min="1" max="1" width="4.5703125" customWidth="1"/>
    <col min="2" max="2" width="32.85546875" customWidth="1"/>
    <col min="7" max="7" width="10.42578125" bestFit="1" customWidth="1"/>
    <col min="8" max="8" width="9.5703125" bestFit="1" customWidth="1"/>
    <col min="9" max="9" width="10.5703125" bestFit="1" customWidth="1"/>
    <col min="11" max="13" width="11.42578125" bestFit="1" customWidth="1"/>
  </cols>
  <sheetData>
    <row r="1" spans="1:14" ht="45" customHeight="1" x14ac:dyDescent="0.2"/>
    <row r="2" spans="1:14" ht="20.25" x14ac:dyDescent="0.3">
      <c r="A2" s="54" t="s">
        <v>17</v>
      </c>
      <c r="B2" s="2"/>
      <c r="C2" s="31"/>
      <c r="D2" s="2"/>
      <c r="G2" s="23"/>
    </row>
    <row r="3" spans="1:14" ht="20.25" x14ac:dyDescent="0.3">
      <c r="A3" s="54" t="s">
        <v>52</v>
      </c>
      <c r="B3" s="54"/>
      <c r="C3" s="54"/>
      <c r="D3" s="54"/>
      <c r="E3" s="54"/>
      <c r="F3" s="54"/>
      <c r="G3" s="54"/>
      <c r="H3" s="54"/>
      <c r="I3" s="54"/>
    </row>
    <row r="4" spans="1:14" ht="21.75" thickBot="1" x14ac:dyDescent="0.4">
      <c r="A4" s="55" t="s">
        <v>54</v>
      </c>
      <c r="B4" s="55"/>
      <c r="C4" s="55"/>
      <c r="D4" s="55"/>
      <c r="E4" s="55"/>
      <c r="F4" s="55"/>
      <c r="G4" s="55"/>
      <c r="H4" s="55"/>
      <c r="I4" s="55"/>
    </row>
    <row r="5" spans="1:14" ht="34.5" thickBot="1" x14ac:dyDescent="0.25">
      <c r="A5" s="17" t="s">
        <v>38</v>
      </c>
      <c r="B5" s="14" t="s">
        <v>6</v>
      </c>
      <c r="C5" s="15" t="s">
        <v>39</v>
      </c>
      <c r="D5" s="14" t="s">
        <v>40</v>
      </c>
      <c r="E5" s="14" t="s">
        <v>41</v>
      </c>
      <c r="F5" s="14" t="s">
        <v>42</v>
      </c>
      <c r="G5" s="14" t="s">
        <v>43</v>
      </c>
      <c r="H5" s="14" t="s">
        <v>44</v>
      </c>
      <c r="I5" s="16" t="s">
        <v>45</v>
      </c>
    </row>
    <row r="6" spans="1:14" x14ac:dyDescent="0.2">
      <c r="A6" s="10" t="s">
        <v>18</v>
      </c>
      <c r="B6" s="5"/>
      <c r="C6" s="5"/>
      <c r="D6" s="5"/>
      <c r="E6" s="5"/>
      <c r="F6" s="5"/>
      <c r="G6" s="5"/>
      <c r="H6" s="5"/>
      <c r="I6" s="6"/>
    </row>
    <row r="7" spans="1:14" ht="22.5" x14ac:dyDescent="0.2">
      <c r="A7" s="11"/>
      <c r="B7" s="18" t="s">
        <v>19</v>
      </c>
      <c r="C7" s="24">
        <f>1.5*1.5*2*4</f>
        <v>18</v>
      </c>
      <c r="D7" s="25" t="s">
        <v>7</v>
      </c>
      <c r="E7" s="32" t="e">
        <f>#REF!</f>
        <v>#REF!</v>
      </c>
      <c r="F7" s="32" t="e">
        <f>#REF!</f>
        <v>#REF!</v>
      </c>
      <c r="G7" s="32" t="e">
        <f>C7*E7</f>
        <v>#REF!</v>
      </c>
      <c r="H7" s="32" t="e">
        <f>F7*C7</f>
        <v>#REF!</v>
      </c>
      <c r="I7" s="37" t="e">
        <f>G7+H7</f>
        <v>#REF!</v>
      </c>
      <c r="K7" s="4" t="e">
        <f>#REF!</f>
        <v>#REF!</v>
      </c>
      <c r="L7" s="4" t="e">
        <f>#REF!</f>
        <v>#REF!</v>
      </c>
      <c r="M7" s="4"/>
      <c r="N7" s="4"/>
    </row>
    <row r="8" spans="1:14" x14ac:dyDescent="0.2">
      <c r="A8" s="11"/>
      <c r="B8" s="18" t="e">
        <f>#REF!</f>
        <v>#REF!</v>
      </c>
      <c r="C8" s="18">
        <v>4</v>
      </c>
      <c r="D8" s="18" t="s">
        <v>10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4" t="e">
        <f>#REF!</f>
        <v>#REF!</v>
      </c>
      <c r="L8" s="4" t="e">
        <f>#REF!</f>
        <v>#REF!</v>
      </c>
      <c r="M8" s="4"/>
      <c r="N8" s="4"/>
    </row>
    <row r="9" spans="1:14" x14ac:dyDescent="0.2">
      <c r="A9" s="11"/>
      <c r="B9" s="18" t="e">
        <f>#REF!</f>
        <v>#REF!</v>
      </c>
      <c r="C9" s="18">
        <v>325</v>
      </c>
      <c r="D9" s="18" t="s">
        <v>8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4" t="e">
        <f>#REF!</f>
        <v>#REF!</v>
      </c>
      <c r="L9" s="4" t="e">
        <f>#REF!</f>
        <v>#REF!</v>
      </c>
      <c r="M9" s="4"/>
      <c r="N9" s="4"/>
    </row>
    <row r="10" spans="1:14" x14ac:dyDescent="0.2">
      <c r="A10" s="12" t="s">
        <v>0</v>
      </c>
      <c r="B10" s="7"/>
      <c r="C10" s="8"/>
      <c r="D10" s="8"/>
      <c r="E10" s="8"/>
      <c r="F10" s="8"/>
      <c r="G10" s="8"/>
      <c r="H10" s="8"/>
      <c r="I10" s="56"/>
      <c r="K10" s="4"/>
      <c r="L10" s="4"/>
      <c r="M10" s="4"/>
      <c r="N10" s="4"/>
    </row>
    <row r="11" spans="1:14" ht="22.5" x14ac:dyDescent="0.2">
      <c r="A11" s="11"/>
      <c r="B11" s="18" t="s">
        <v>25</v>
      </c>
      <c r="C11" s="18">
        <v>50</v>
      </c>
      <c r="D11" s="18" t="s">
        <v>8</v>
      </c>
      <c r="E11" s="32" t="e">
        <f>#REF!</f>
        <v>#REF!</v>
      </c>
      <c r="F11" s="32" t="e">
        <f>#REF!</f>
        <v>#REF!</v>
      </c>
      <c r="G11" s="32" t="e">
        <f>C11*E11</f>
        <v>#REF!</v>
      </c>
      <c r="H11" s="32" t="e">
        <f>F11*C11</f>
        <v>#REF!</v>
      </c>
      <c r="I11" s="37" t="e">
        <f>G11+H11</f>
        <v>#REF!</v>
      </c>
      <c r="K11" s="4" t="e">
        <f>#REF!</f>
        <v>#REF!</v>
      </c>
      <c r="L11" s="4" t="e">
        <f>#REF!</f>
        <v>#REF!</v>
      </c>
      <c r="M11" s="4"/>
      <c r="N11" s="4"/>
    </row>
    <row r="12" spans="1:14" x14ac:dyDescent="0.2">
      <c r="A12" s="11"/>
      <c r="B12" s="18" t="s">
        <v>1</v>
      </c>
      <c r="C12" s="18">
        <v>325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4" t="e">
        <f>#REF!</f>
        <v>#REF!</v>
      </c>
      <c r="L12" s="4" t="e">
        <f>#REF!</f>
        <v>#REF!</v>
      </c>
      <c r="M12" s="4"/>
      <c r="N12" s="4"/>
    </row>
    <row r="13" spans="1:14" x14ac:dyDescent="0.2">
      <c r="A13" s="11"/>
      <c r="B13" s="18" t="s">
        <v>9</v>
      </c>
      <c r="C13" s="18">
        <f>4*2+4+2</f>
        <v>14</v>
      </c>
      <c r="D13" s="18" t="s">
        <v>10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4" t="e">
        <f>#REF!</f>
        <v>#REF!</v>
      </c>
      <c r="L13" s="4" t="e">
        <f>#REF!</f>
        <v>#REF!</v>
      </c>
      <c r="M13" s="4"/>
      <c r="N13" s="4"/>
    </row>
    <row r="14" spans="1:14" x14ac:dyDescent="0.2">
      <c r="A14" s="12" t="s">
        <v>11</v>
      </c>
      <c r="B14" s="7"/>
      <c r="C14" s="8"/>
      <c r="D14" s="8"/>
      <c r="E14" s="8"/>
      <c r="F14" s="8"/>
      <c r="G14" s="8"/>
      <c r="H14" s="8"/>
      <c r="I14" s="56"/>
      <c r="K14" s="4"/>
      <c r="L14" s="4"/>
      <c r="M14" s="4"/>
      <c r="N14" s="4"/>
    </row>
    <row r="15" spans="1:14" x14ac:dyDescent="0.2">
      <c r="A15" s="11"/>
      <c r="B15" s="18" t="e">
        <f>#REF!</f>
        <v>#REF!</v>
      </c>
      <c r="C15" s="18">
        <v>185</v>
      </c>
      <c r="D15" s="18" t="s">
        <v>8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C15*F15</f>
        <v>#REF!</v>
      </c>
      <c r="I15" s="37" t="e">
        <f>G15+H15</f>
        <v>#REF!</v>
      </c>
      <c r="K15" s="4" t="e">
        <f>#REF!</f>
        <v>#REF!</v>
      </c>
      <c r="L15" s="4" t="e">
        <f>#REF!</f>
        <v>#REF!</v>
      </c>
      <c r="M15" s="4"/>
      <c r="N15" s="4"/>
    </row>
    <row r="16" spans="1:14" x14ac:dyDescent="0.2">
      <c r="A16" s="11"/>
      <c r="B16" s="18" t="e">
        <f>#REF!</f>
        <v>#REF!</v>
      </c>
      <c r="C16" s="18">
        <v>140</v>
      </c>
      <c r="D16" s="18" t="s">
        <v>8</v>
      </c>
      <c r="E16" s="32" t="e">
        <f>#REF!</f>
        <v>#REF!</v>
      </c>
      <c r="F16" s="32" t="e">
        <f>#REF!</f>
        <v>#REF!</v>
      </c>
      <c r="G16" s="32" t="e">
        <f>C16*E16</f>
        <v>#REF!</v>
      </c>
      <c r="H16" s="32" t="e">
        <f>C16*F16</f>
        <v>#REF!</v>
      </c>
      <c r="I16" s="37" t="e">
        <f>G16+H16</f>
        <v>#REF!</v>
      </c>
      <c r="K16" s="4" t="e">
        <f>#REF!</f>
        <v>#REF!</v>
      </c>
      <c r="L16" s="4" t="e">
        <f>#REF!</f>
        <v>#REF!</v>
      </c>
      <c r="M16" s="4"/>
      <c r="N16" s="4"/>
    </row>
    <row r="17" spans="1:14" x14ac:dyDescent="0.2">
      <c r="A17" s="11"/>
      <c r="B17" s="18" t="e">
        <f>#REF!</f>
        <v>#REF!</v>
      </c>
      <c r="C17" s="18">
        <v>185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4" t="e">
        <f>#REF!</f>
        <v>#REF!</v>
      </c>
      <c r="L17" s="4" t="e">
        <f>#REF!</f>
        <v>#REF!</v>
      </c>
      <c r="M17" s="4"/>
      <c r="N17" s="4"/>
    </row>
    <row r="18" spans="1:14" x14ac:dyDescent="0.2">
      <c r="A18" s="11"/>
      <c r="B18" s="18" t="s">
        <v>22</v>
      </c>
      <c r="C18" s="18">
        <v>360</v>
      </c>
      <c r="D18" s="18" t="s">
        <v>8</v>
      </c>
      <c r="E18" s="32" t="e">
        <f>#REF!</f>
        <v>#REF!</v>
      </c>
      <c r="F18" s="32" t="e">
        <f>#REF!</f>
        <v>#REF!</v>
      </c>
      <c r="G18" s="32" t="e">
        <f>C18*E18</f>
        <v>#REF!</v>
      </c>
      <c r="H18" s="32" t="e">
        <f>C18*F18</f>
        <v>#REF!</v>
      </c>
      <c r="I18" s="37" t="e">
        <f>G18+H18</f>
        <v>#REF!</v>
      </c>
      <c r="K18" s="4" t="e">
        <f>#REF!</f>
        <v>#REF!</v>
      </c>
      <c r="L18" s="4" t="e">
        <f>#REF!</f>
        <v>#REF!</v>
      </c>
      <c r="M18" s="4"/>
      <c r="N18" s="4"/>
    </row>
    <row r="19" spans="1:14" x14ac:dyDescent="0.2">
      <c r="A19" s="12" t="s">
        <v>12</v>
      </c>
      <c r="B19" s="7"/>
      <c r="C19" s="8"/>
      <c r="D19" s="8"/>
      <c r="E19" s="8"/>
      <c r="F19" s="8"/>
      <c r="G19" s="8"/>
      <c r="H19" s="8"/>
      <c r="I19" s="56"/>
      <c r="K19" s="4"/>
      <c r="L19" s="4"/>
      <c r="M19" s="4"/>
      <c r="N19" s="4"/>
    </row>
    <row r="20" spans="1:14" x14ac:dyDescent="0.2">
      <c r="A20" s="11"/>
      <c r="B20" s="18" t="e">
        <f>#REF!</f>
        <v>#REF!</v>
      </c>
      <c r="C20" s="18">
        <v>4</v>
      </c>
      <c r="D20" s="18" t="s">
        <v>13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4" t="e">
        <f>#REF!</f>
        <v>#REF!</v>
      </c>
      <c r="L20" s="4" t="e">
        <f>#REF!</f>
        <v>#REF!</v>
      </c>
      <c r="M20" s="4"/>
      <c r="N20" s="4"/>
    </row>
    <row r="21" spans="1:14" ht="72" customHeight="1" x14ac:dyDescent="0.2">
      <c r="A21" s="11"/>
      <c r="B21" s="18" t="e">
        <f>#REF!</f>
        <v>#REF!</v>
      </c>
      <c r="C21" s="18">
        <v>12</v>
      </c>
      <c r="D21" s="18" t="s">
        <v>13</v>
      </c>
      <c r="E21" s="32" t="e">
        <f>#REF!</f>
        <v>#REF!</v>
      </c>
      <c r="F21" s="32" t="e">
        <f>#REF!</f>
        <v>#REF!</v>
      </c>
      <c r="G21" s="32" t="e">
        <f>C21*E21</f>
        <v>#REF!</v>
      </c>
      <c r="H21" s="32" t="e">
        <f>C21*F21</f>
        <v>#REF!</v>
      </c>
      <c r="I21" s="37" t="e">
        <f>G21+H21</f>
        <v>#REF!</v>
      </c>
      <c r="K21" s="4" t="e">
        <f>#REF!</f>
        <v>#REF!</v>
      </c>
      <c r="L21" s="4" t="e">
        <f>#REF!</f>
        <v>#REF!</v>
      </c>
      <c r="M21" s="4"/>
      <c r="N21" s="4"/>
    </row>
    <row r="22" spans="1:14" x14ac:dyDescent="0.2">
      <c r="A22" s="11"/>
      <c r="B22" s="18" t="e">
        <f>#REF!</f>
        <v>#REF!</v>
      </c>
      <c r="C22" s="18">
        <v>4</v>
      </c>
      <c r="D22" s="18" t="s">
        <v>13</v>
      </c>
      <c r="E22" s="32" t="e">
        <f>#REF!</f>
        <v>#REF!</v>
      </c>
      <c r="F22" s="32" t="e">
        <f>#REF!</f>
        <v>#REF!</v>
      </c>
      <c r="G22" s="32" t="e">
        <f>C22*E22</f>
        <v>#REF!</v>
      </c>
      <c r="H22" s="32" t="e">
        <f>C22*F22</f>
        <v>#REF!</v>
      </c>
      <c r="I22" s="37" t="e">
        <f>G22+H22</f>
        <v>#REF!</v>
      </c>
      <c r="K22" s="4" t="e">
        <f>#REF!</f>
        <v>#REF!</v>
      </c>
      <c r="L22" s="4" t="e">
        <f>#REF!</f>
        <v>#REF!</v>
      </c>
      <c r="M22" s="4"/>
      <c r="N22" s="4"/>
    </row>
    <row r="23" spans="1:14" x14ac:dyDescent="0.2">
      <c r="A23" s="12" t="s">
        <v>14</v>
      </c>
      <c r="B23" s="7"/>
      <c r="C23" s="8"/>
      <c r="D23" s="8"/>
      <c r="E23" s="8"/>
      <c r="F23" s="8"/>
      <c r="G23" s="8"/>
      <c r="H23" s="8"/>
      <c r="I23" s="56"/>
      <c r="K23" s="4"/>
      <c r="L23" s="4"/>
      <c r="M23" s="4"/>
      <c r="N23" s="4"/>
    </row>
    <row r="24" spans="1:14" x14ac:dyDescent="0.2">
      <c r="A24" s="11"/>
      <c r="B24" s="18" t="e">
        <f>#REF!</f>
        <v>#REF!</v>
      </c>
      <c r="C24" s="18">
        <v>5</v>
      </c>
      <c r="D24" s="18" t="s">
        <v>13</v>
      </c>
      <c r="E24" s="32" t="e">
        <f>#REF!</f>
        <v>#REF!</v>
      </c>
      <c r="F24" s="32" t="e">
        <f>#REF!</f>
        <v>#REF!</v>
      </c>
      <c r="G24" s="32" t="e">
        <f>C24*E24</f>
        <v>#REF!</v>
      </c>
      <c r="H24" s="32" t="e">
        <f>C24*F24</f>
        <v>#REF!</v>
      </c>
      <c r="I24" s="37" t="e">
        <f>G24+H24</f>
        <v>#REF!</v>
      </c>
      <c r="K24" s="4" t="e">
        <f>#REF!</f>
        <v>#REF!</v>
      </c>
      <c r="L24" s="4" t="e">
        <f>#REF!</f>
        <v>#REF!</v>
      </c>
      <c r="M24" s="4"/>
      <c r="N24" s="4"/>
    </row>
    <row r="25" spans="1:14" x14ac:dyDescent="0.2">
      <c r="A25" s="11"/>
      <c r="B25" s="18" t="e">
        <f>#REF!</f>
        <v>#REF!</v>
      </c>
      <c r="C25" s="18">
        <f>7*C20</f>
        <v>28</v>
      </c>
      <c r="D25" s="18" t="s">
        <v>8</v>
      </c>
      <c r="E25" s="32" t="e">
        <f>#REF!</f>
        <v>#REF!</v>
      </c>
      <c r="F25" s="32" t="e">
        <f>#REF!</f>
        <v>#REF!</v>
      </c>
      <c r="G25" s="32" t="e">
        <f>C25*E25</f>
        <v>#REF!</v>
      </c>
      <c r="H25" s="32" t="e">
        <f>C25*F25</f>
        <v>#REF!</v>
      </c>
      <c r="I25" s="37" t="e">
        <f>G25+H25</f>
        <v>#REF!</v>
      </c>
      <c r="K25" s="4" t="e">
        <f>#REF!</f>
        <v>#REF!</v>
      </c>
      <c r="L25" s="4" t="e">
        <f>#REF!</f>
        <v>#REF!</v>
      </c>
      <c r="M25" s="4"/>
      <c r="N25" s="4"/>
    </row>
    <row r="26" spans="1:14" x14ac:dyDescent="0.2">
      <c r="A26" s="12" t="s">
        <v>16</v>
      </c>
      <c r="B26" s="7"/>
      <c r="C26" s="8"/>
      <c r="D26" s="8"/>
      <c r="E26" s="8"/>
      <c r="F26" s="8"/>
      <c r="G26" s="8"/>
      <c r="H26" s="8"/>
      <c r="I26" s="56"/>
      <c r="K26" s="4"/>
      <c r="L26" s="4"/>
      <c r="M26" s="4"/>
      <c r="N26" s="4"/>
    </row>
    <row r="27" spans="1:14" x14ac:dyDescent="0.2">
      <c r="A27" s="11"/>
      <c r="B27" s="18" t="e">
        <f>#REF!</f>
        <v>#REF!</v>
      </c>
      <c r="C27" s="18">
        <v>1</v>
      </c>
      <c r="D27" s="18" t="s">
        <v>15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4" t="e">
        <f>#REF!</f>
        <v>#REF!</v>
      </c>
      <c r="L27" s="4" t="e">
        <f>#REF!</f>
        <v>#REF!</v>
      </c>
      <c r="M27" s="4"/>
      <c r="N27" s="4"/>
    </row>
    <row r="28" spans="1:14" x14ac:dyDescent="0.2">
      <c r="A28" s="12" t="s">
        <v>2</v>
      </c>
      <c r="B28" s="7"/>
      <c r="C28" s="8"/>
      <c r="D28" s="8"/>
      <c r="E28" s="8"/>
      <c r="F28" s="8"/>
      <c r="G28" s="8"/>
      <c r="H28" s="8"/>
      <c r="I28" s="56"/>
      <c r="K28" s="4"/>
      <c r="L28" s="4"/>
      <c r="M28" s="4"/>
      <c r="N28" s="4"/>
    </row>
    <row r="29" spans="1:14" x14ac:dyDescent="0.2">
      <c r="A29" s="11"/>
      <c r="B29" s="18" t="e">
        <f>#REF!</f>
        <v>#REF!</v>
      </c>
      <c r="C29" s="18">
        <v>1</v>
      </c>
      <c r="D29" s="18" t="s">
        <v>15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4" t="e">
        <f>#REF!</f>
        <v>#REF!</v>
      </c>
      <c r="L29" s="4" t="e">
        <f>#REF!</f>
        <v>#REF!</v>
      </c>
      <c r="M29" s="4"/>
      <c r="N29" s="4"/>
    </row>
    <row r="30" spans="1:14" x14ac:dyDescent="0.2">
      <c r="A30" s="11"/>
      <c r="B30" s="18" t="e">
        <f>#REF!</f>
        <v>#REF!</v>
      </c>
      <c r="C30" s="18">
        <v>1</v>
      </c>
      <c r="D30" s="18" t="s">
        <v>15</v>
      </c>
      <c r="E30" s="32" t="e">
        <f>#REF!</f>
        <v>#REF!</v>
      </c>
      <c r="F30" s="32" t="e">
        <f>#REF!</f>
        <v>#REF!</v>
      </c>
      <c r="G30" s="32" t="e">
        <f>C30*E30</f>
        <v>#REF!</v>
      </c>
      <c r="H30" s="32" t="e">
        <f>C30*F30</f>
        <v>#REF!</v>
      </c>
      <c r="I30" s="37" t="e">
        <f>G30+H30</f>
        <v>#REF!</v>
      </c>
      <c r="K30" s="4" t="e">
        <f>#REF!</f>
        <v>#REF!</v>
      </c>
      <c r="L30" s="4" t="e">
        <f>#REF!</f>
        <v>#REF!</v>
      </c>
      <c r="M30" s="4"/>
      <c r="N30" s="4"/>
    </row>
    <row r="31" spans="1:14" x14ac:dyDescent="0.2">
      <c r="A31" s="11"/>
      <c r="B31" s="18" t="e">
        <f>#REF!</f>
        <v>#REF!</v>
      </c>
      <c r="C31" s="18">
        <v>1</v>
      </c>
      <c r="D31" s="18" t="s">
        <v>15</v>
      </c>
      <c r="E31" s="32" t="e">
        <f>#REF!</f>
        <v>#REF!</v>
      </c>
      <c r="F31" s="32" t="e">
        <f>#REF!</f>
        <v>#REF!</v>
      </c>
      <c r="G31" s="32" t="e">
        <f>C31*E31</f>
        <v>#REF!</v>
      </c>
      <c r="H31" s="32" t="e">
        <f>C31*F31</f>
        <v>#REF!</v>
      </c>
      <c r="I31" s="37" t="e">
        <f>G31+H31</f>
        <v>#REF!</v>
      </c>
      <c r="K31" s="4" t="e">
        <f>#REF!</f>
        <v>#REF!</v>
      </c>
      <c r="L31" s="4" t="e">
        <f>#REF!</f>
        <v>#REF!</v>
      </c>
      <c r="M31" s="4"/>
      <c r="N31" s="4"/>
    </row>
    <row r="32" spans="1:14" ht="13.5" thickBot="1" x14ac:dyDescent="0.25">
      <c r="A32" s="13"/>
      <c r="B32" s="9"/>
      <c r="C32" s="9"/>
      <c r="D32" s="9"/>
      <c r="E32" s="9"/>
      <c r="F32" s="57" t="s">
        <v>46</v>
      </c>
      <c r="G32" s="34" t="e">
        <f>SUM(G7:G31)</f>
        <v>#REF!</v>
      </c>
      <c r="H32" s="34" t="e">
        <f>SUM(H7:H31)</f>
        <v>#REF!</v>
      </c>
      <c r="I32" s="53" t="e">
        <f>SUM(I7:I31)</f>
        <v>#REF!</v>
      </c>
      <c r="K32" s="4" t="e">
        <f>SUMPRODUCT(K7:K31,C7:C31)</f>
        <v>#REF!</v>
      </c>
      <c r="L32" s="4" t="e">
        <f>SUMPRODUCT(L7:L31,C7:C31)</f>
        <v>#REF!</v>
      </c>
      <c r="M32" s="4" t="e">
        <f>SUM(K32:L32)</f>
        <v>#REF!</v>
      </c>
      <c r="N32" s="4"/>
    </row>
    <row r="33" spans="1:14" x14ac:dyDescent="0.2">
      <c r="A33" s="3"/>
      <c r="B33" s="2"/>
      <c r="C33" s="31"/>
      <c r="D33" s="2"/>
      <c r="E33" s="2"/>
      <c r="F33" s="58" t="s">
        <v>47</v>
      </c>
      <c r="G33" s="59" t="e">
        <f>G32*1.27</f>
        <v>#REF!</v>
      </c>
      <c r="H33" s="59" t="e">
        <f>H32*1.27</f>
        <v>#REF!</v>
      </c>
      <c r="I33" s="59" t="e">
        <f>I32*1.27</f>
        <v>#REF!</v>
      </c>
      <c r="L33" t="s">
        <v>36</v>
      </c>
      <c r="M33" s="61" t="e">
        <f>I32-M32</f>
        <v>#REF!</v>
      </c>
      <c r="N33" s="36" t="e">
        <f>M33/M32</f>
        <v>#REF!</v>
      </c>
    </row>
    <row r="34" spans="1:14" x14ac:dyDescent="0.2">
      <c r="N34" s="36" t="e">
        <f>M33/I32</f>
        <v>#REF!</v>
      </c>
    </row>
    <row r="35" spans="1:14" x14ac:dyDescent="0.2">
      <c r="B35" s="60" t="s">
        <v>87</v>
      </c>
    </row>
    <row r="38" spans="1:14" x14ac:dyDescent="0.2">
      <c r="E38" s="60" t="s">
        <v>60</v>
      </c>
    </row>
    <row r="39" spans="1:14" x14ac:dyDescent="0.2">
      <c r="E39" s="60" t="s">
        <v>61</v>
      </c>
    </row>
  </sheetData>
  <pageMargins left="0.7" right="0.7" top="0.75" bottom="0.75" header="0.3" footer="0.3"/>
  <pageSetup paperSize="9" scale="85" fitToHeight="0" orientation="portrait" horizontalDpi="300" verticalDpi="300" r:id="rId1"/>
  <colBreaks count="1" manualBreakCount="1">
    <brk id="9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4AA00-045F-48D6-8E68-0E9072DE5716}">
  <sheetPr>
    <tabColor rgb="FFFFC000"/>
  </sheetPr>
  <dimension ref="A1:N38"/>
  <sheetViews>
    <sheetView view="pageBreakPreview" topLeftCell="A16" zoomScaleNormal="100" zoomScaleSheetLayoutView="100" workbookViewId="0">
      <selection activeCell="J15" sqref="J15"/>
    </sheetView>
  </sheetViews>
  <sheetFormatPr defaultRowHeight="12.75" x14ac:dyDescent="0.2"/>
  <cols>
    <col min="1" max="1" width="4.5703125" customWidth="1"/>
    <col min="2" max="2" width="32.85546875" customWidth="1"/>
    <col min="7" max="8" width="9.5703125" bestFit="1" customWidth="1"/>
    <col min="9" max="9" width="10.42578125" bestFit="1" customWidth="1"/>
    <col min="11" max="12" width="11.42578125" bestFit="1" customWidth="1"/>
    <col min="13" max="13" width="11.5703125" bestFit="1" customWidth="1"/>
  </cols>
  <sheetData>
    <row r="1" spans="1:13" ht="45.75" customHeight="1" x14ac:dyDescent="0.2"/>
    <row r="2" spans="1:13" ht="20.25" x14ac:dyDescent="0.3">
      <c r="A2" s="54" t="s">
        <v>17</v>
      </c>
      <c r="B2" s="2"/>
      <c r="C2" s="31"/>
      <c r="D2" s="2"/>
      <c r="G2" s="23"/>
    </row>
    <row r="3" spans="1:13" ht="20.25" x14ac:dyDescent="0.3">
      <c r="A3" s="54" t="s">
        <v>69</v>
      </c>
      <c r="B3" s="54"/>
      <c r="C3" s="54"/>
      <c r="D3" s="54"/>
      <c r="E3" s="54"/>
      <c r="F3" s="54"/>
      <c r="G3" s="54"/>
      <c r="H3" s="54"/>
      <c r="I3" s="54"/>
    </row>
    <row r="4" spans="1:13" ht="21.75" thickBot="1" x14ac:dyDescent="0.4">
      <c r="A4" s="55" t="s">
        <v>70</v>
      </c>
      <c r="B4" s="55"/>
      <c r="C4" s="55"/>
      <c r="D4" s="55"/>
      <c r="E4" s="55"/>
      <c r="F4" s="55"/>
      <c r="G4" s="55"/>
      <c r="H4" s="55"/>
      <c r="I4" s="55"/>
    </row>
    <row r="5" spans="1:13" ht="34.5" thickBot="1" x14ac:dyDescent="0.25">
      <c r="A5" s="17" t="s">
        <v>38</v>
      </c>
      <c r="B5" s="14" t="s">
        <v>6</v>
      </c>
      <c r="C5" s="15" t="s">
        <v>39</v>
      </c>
      <c r="D5" s="14" t="s">
        <v>40</v>
      </c>
      <c r="E5" s="14" t="s">
        <v>41</v>
      </c>
      <c r="F5" s="14" t="s">
        <v>42</v>
      </c>
      <c r="G5" s="14" t="s">
        <v>43</v>
      </c>
      <c r="H5" s="14" t="s">
        <v>44</v>
      </c>
      <c r="I5" s="16" t="s">
        <v>45</v>
      </c>
    </row>
    <row r="6" spans="1:13" x14ac:dyDescent="0.2">
      <c r="A6" s="10" t="s">
        <v>18</v>
      </c>
      <c r="B6" s="5"/>
      <c r="C6" s="5"/>
      <c r="D6" s="5"/>
      <c r="E6" s="5"/>
      <c r="F6" s="5"/>
      <c r="G6" s="5"/>
      <c r="H6" s="5"/>
      <c r="I6" s="6"/>
    </row>
    <row r="7" spans="1:13" ht="22.5" x14ac:dyDescent="0.2">
      <c r="A7" s="11"/>
      <c r="B7" s="18" t="s">
        <v>19</v>
      </c>
      <c r="C7" s="24">
        <f>1.5*1.5*2*4</f>
        <v>18</v>
      </c>
      <c r="D7" s="25" t="s">
        <v>7</v>
      </c>
      <c r="E7" s="32">
        <v>0</v>
      </c>
      <c r="F7" s="32" t="e">
        <f>#REF!</f>
        <v>#REF!</v>
      </c>
      <c r="G7" s="32">
        <f>C7*E7</f>
        <v>0</v>
      </c>
      <c r="H7" s="32" t="e">
        <f>F7*C7</f>
        <v>#REF!</v>
      </c>
      <c r="I7" s="37" t="e">
        <f>G7+H7</f>
        <v>#REF!</v>
      </c>
      <c r="K7" s="4" t="e">
        <f>#REF!</f>
        <v>#REF!</v>
      </c>
      <c r="L7" s="4" t="e">
        <f>#REF!</f>
        <v>#REF!</v>
      </c>
      <c r="M7" s="4"/>
    </row>
    <row r="8" spans="1:13" x14ac:dyDescent="0.2">
      <c r="A8" s="11"/>
      <c r="B8" s="18" t="e">
        <f>#REF!</f>
        <v>#REF!</v>
      </c>
      <c r="C8" s="18">
        <v>4</v>
      </c>
      <c r="D8" s="18" t="s">
        <v>10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4" t="e">
        <f>#REF!</f>
        <v>#REF!</v>
      </c>
      <c r="L8" s="4" t="e">
        <f>#REF!</f>
        <v>#REF!</v>
      </c>
      <c r="M8" s="4"/>
    </row>
    <row r="9" spans="1:13" x14ac:dyDescent="0.2">
      <c r="A9" s="11"/>
      <c r="B9" s="18" t="e">
        <f>#REF!</f>
        <v>#REF!</v>
      </c>
      <c r="C9" s="18">
        <v>170</v>
      </c>
      <c r="D9" s="18" t="s">
        <v>8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4" t="e">
        <f>#REF!</f>
        <v>#REF!</v>
      </c>
      <c r="L9" s="4" t="e">
        <f>#REF!</f>
        <v>#REF!</v>
      </c>
      <c r="M9" s="4"/>
    </row>
    <row r="10" spans="1:13" x14ac:dyDescent="0.2">
      <c r="A10" s="12" t="s">
        <v>0</v>
      </c>
      <c r="B10" s="7"/>
      <c r="C10" s="8"/>
      <c r="D10" s="8"/>
      <c r="E10" s="8"/>
      <c r="F10" s="8"/>
      <c r="G10" s="8"/>
      <c r="H10" s="8"/>
      <c r="I10" s="56"/>
      <c r="K10" s="4"/>
      <c r="L10" s="4"/>
      <c r="M10" s="4"/>
    </row>
    <row r="11" spans="1:13" ht="22.5" x14ac:dyDescent="0.2">
      <c r="A11" s="11"/>
      <c r="B11" s="18" t="s">
        <v>25</v>
      </c>
      <c r="C11" s="18">
        <v>50</v>
      </c>
      <c r="D11" s="18" t="s">
        <v>8</v>
      </c>
      <c r="E11" s="32" t="e">
        <f>#REF!</f>
        <v>#REF!</v>
      </c>
      <c r="F11" s="32" t="e">
        <f>#REF!</f>
        <v>#REF!</v>
      </c>
      <c r="G11" s="32" t="e">
        <f>C11*E11</f>
        <v>#REF!</v>
      </c>
      <c r="H11" s="32" t="e">
        <f>F11*C11</f>
        <v>#REF!</v>
      </c>
      <c r="I11" s="37" t="e">
        <f>G11+H11</f>
        <v>#REF!</v>
      </c>
      <c r="K11" s="4" t="e">
        <f>#REF!</f>
        <v>#REF!</v>
      </c>
      <c r="L11" s="4" t="e">
        <f>#REF!</f>
        <v>#REF!</v>
      </c>
      <c r="M11" s="4"/>
    </row>
    <row r="12" spans="1:13" x14ac:dyDescent="0.2">
      <c r="A12" s="11"/>
      <c r="B12" s="18" t="s">
        <v>1</v>
      </c>
      <c r="C12" s="18">
        <v>200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4" t="e">
        <f>#REF!</f>
        <v>#REF!</v>
      </c>
      <c r="L12" s="4" t="e">
        <f>#REF!</f>
        <v>#REF!</v>
      </c>
      <c r="M12" s="4"/>
    </row>
    <row r="13" spans="1:13" x14ac:dyDescent="0.2">
      <c r="A13" s="11"/>
      <c r="B13" s="18" t="s">
        <v>9</v>
      </c>
      <c r="C13" s="18">
        <f>4*2+4+2</f>
        <v>14</v>
      </c>
      <c r="D13" s="18" t="s">
        <v>10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4" t="e">
        <f>#REF!</f>
        <v>#REF!</v>
      </c>
      <c r="L13" s="4" t="e">
        <f>#REF!</f>
        <v>#REF!</v>
      </c>
      <c r="M13" s="4"/>
    </row>
    <row r="14" spans="1:13" x14ac:dyDescent="0.2">
      <c r="A14" s="12" t="s">
        <v>11</v>
      </c>
      <c r="B14" s="7"/>
      <c r="C14" s="8"/>
      <c r="D14" s="8"/>
      <c r="E14" s="8"/>
      <c r="F14" s="8"/>
      <c r="G14" s="8"/>
      <c r="H14" s="8"/>
      <c r="I14" s="56"/>
      <c r="K14" s="4"/>
      <c r="L14" s="4"/>
      <c r="M14" s="4"/>
    </row>
    <row r="15" spans="1:13" x14ac:dyDescent="0.2">
      <c r="A15" s="11"/>
      <c r="B15" s="18" t="e">
        <f>#REF!</f>
        <v>#REF!</v>
      </c>
      <c r="C15" s="18">
        <v>50</v>
      </c>
      <c r="D15" s="18" t="s">
        <v>8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C15*F15</f>
        <v>#REF!</v>
      </c>
      <c r="I15" s="37" t="e">
        <f>G15+H15</f>
        <v>#REF!</v>
      </c>
      <c r="K15" s="4" t="e">
        <f>#REF!</f>
        <v>#REF!</v>
      </c>
      <c r="L15" s="4" t="e">
        <f>#REF!</f>
        <v>#REF!</v>
      </c>
      <c r="M15" s="4"/>
    </row>
    <row r="16" spans="1:13" x14ac:dyDescent="0.2">
      <c r="A16" s="11"/>
      <c r="B16" s="18" t="e">
        <f>#REF!</f>
        <v>#REF!</v>
      </c>
      <c r="C16" s="18">
        <f>(30+4+4)*2+50</f>
        <v>126</v>
      </c>
      <c r="D16" s="18" t="s">
        <v>8</v>
      </c>
      <c r="E16" s="32" t="e">
        <f>#REF!</f>
        <v>#REF!</v>
      </c>
      <c r="F16" s="32" t="e">
        <f>#REF!</f>
        <v>#REF!</v>
      </c>
      <c r="G16" s="32" t="e">
        <f>C16*E16</f>
        <v>#REF!</v>
      </c>
      <c r="H16" s="32" t="e">
        <f>C16*F16</f>
        <v>#REF!</v>
      </c>
      <c r="I16" s="37" t="e">
        <f>G16+H16</f>
        <v>#REF!</v>
      </c>
      <c r="K16" s="4" t="e">
        <f>#REF!</f>
        <v>#REF!</v>
      </c>
      <c r="L16" s="4" t="e">
        <f>#REF!</f>
        <v>#REF!</v>
      </c>
      <c r="M16" s="4"/>
    </row>
    <row r="17" spans="1:14" x14ac:dyDescent="0.2">
      <c r="A17" s="11"/>
      <c r="B17" s="18" t="e">
        <f>#REF!</f>
        <v>#REF!</v>
      </c>
      <c r="C17" s="18">
        <f>170+(14+2+15+5)*C20</f>
        <v>458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4" t="e">
        <f>#REF!</f>
        <v>#REF!</v>
      </c>
      <c r="L17" s="4" t="e">
        <f>#REF!</f>
        <v>#REF!</v>
      </c>
      <c r="M17" s="4"/>
    </row>
    <row r="18" spans="1:14" x14ac:dyDescent="0.2">
      <c r="A18" s="12" t="s">
        <v>12</v>
      </c>
      <c r="B18" s="7"/>
      <c r="C18" s="8"/>
      <c r="D18" s="8"/>
      <c r="E18" s="8"/>
      <c r="F18" s="8"/>
      <c r="G18" s="8"/>
      <c r="H18" s="8"/>
      <c r="I18" s="56"/>
      <c r="K18" s="4"/>
      <c r="L18" s="4"/>
      <c r="M18" s="4"/>
    </row>
    <row r="19" spans="1:14" x14ac:dyDescent="0.2">
      <c r="A19" s="11"/>
      <c r="B19" s="18" t="e">
        <f>#REF!</f>
        <v>#REF!</v>
      </c>
      <c r="C19" s="18">
        <v>4</v>
      </c>
      <c r="D19" s="18" t="s">
        <v>13</v>
      </c>
      <c r="E19" s="32" t="e">
        <f>#REF!</f>
        <v>#REF!</v>
      </c>
      <c r="F19" s="32" t="e">
        <f>#REF!</f>
        <v>#REF!</v>
      </c>
      <c r="G19" s="32" t="e">
        <f>C19*E19</f>
        <v>#REF!</v>
      </c>
      <c r="H19" s="32" t="e">
        <f>C19*F19</f>
        <v>#REF!</v>
      </c>
      <c r="I19" s="37" t="e">
        <f>G19+H19</f>
        <v>#REF!</v>
      </c>
      <c r="K19" s="4" t="e">
        <f>#REF!</f>
        <v>#REF!</v>
      </c>
      <c r="L19" s="4" t="e">
        <f>#REF!</f>
        <v>#REF!</v>
      </c>
      <c r="M19" s="4"/>
    </row>
    <row r="20" spans="1:14" ht="73.5" customHeight="1" x14ac:dyDescent="0.2">
      <c r="A20" s="11"/>
      <c r="B20" s="18" t="e">
        <f>#REF!</f>
        <v>#REF!</v>
      </c>
      <c r="C20" s="18">
        <f>2*4</f>
        <v>8</v>
      </c>
      <c r="D20" s="18" t="s">
        <v>13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4" t="e">
        <f>#REF!</f>
        <v>#REF!</v>
      </c>
      <c r="L20" s="4" t="e">
        <f>#REF!</f>
        <v>#REF!</v>
      </c>
      <c r="M20" s="4"/>
    </row>
    <row r="21" spans="1:14" x14ac:dyDescent="0.2">
      <c r="A21" s="11"/>
      <c r="B21" s="18" t="e">
        <f>#REF!</f>
        <v>#REF!</v>
      </c>
      <c r="C21" s="18">
        <v>2</v>
      </c>
      <c r="D21" s="18" t="s">
        <v>13</v>
      </c>
      <c r="E21" s="32" t="e">
        <f>#REF!</f>
        <v>#REF!</v>
      </c>
      <c r="F21" s="32" t="e">
        <f>#REF!</f>
        <v>#REF!</v>
      </c>
      <c r="G21" s="32" t="e">
        <f>C21*E21</f>
        <v>#REF!</v>
      </c>
      <c r="H21" s="32" t="e">
        <f>C21*F21</f>
        <v>#REF!</v>
      </c>
      <c r="I21" s="37" t="e">
        <f>G21+H21</f>
        <v>#REF!</v>
      </c>
      <c r="K21" s="4" t="e">
        <f>#REF!</f>
        <v>#REF!</v>
      </c>
      <c r="L21" s="4" t="e">
        <f>#REF!</f>
        <v>#REF!</v>
      </c>
      <c r="M21" s="4"/>
    </row>
    <row r="22" spans="1:14" x14ac:dyDescent="0.2">
      <c r="A22" s="12" t="s">
        <v>14</v>
      </c>
      <c r="B22" s="7"/>
      <c r="C22" s="8"/>
      <c r="D22" s="8"/>
      <c r="E22" s="8"/>
      <c r="F22" s="8"/>
      <c r="G22" s="8"/>
      <c r="H22" s="8"/>
      <c r="I22" s="56"/>
      <c r="K22" s="4"/>
      <c r="L22" s="4"/>
      <c r="M22" s="4"/>
    </row>
    <row r="23" spans="1:14" x14ac:dyDescent="0.2">
      <c r="A23" s="11"/>
      <c r="B23" s="18" t="e">
        <f>#REF!</f>
        <v>#REF!</v>
      </c>
      <c r="C23" s="18">
        <v>5</v>
      </c>
      <c r="D23" s="18" t="s">
        <v>13</v>
      </c>
      <c r="E23" s="32" t="e">
        <f>#REF!</f>
        <v>#REF!</v>
      </c>
      <c r="F23" s="32" t="e">
        <f>#REF!</f>
        <v>#REF!</v>
      </c>
      <c r="G23" s="32" t="e">
        <f>C23*E23</f>
        <v>#REF!</v>
      </c>
      <c r="H23" s="32" t="e">
        <f>C23*F23</f>
        <v>#REF!</v>
      </c>
      <c r="I23" s="37" t="e">
        <f>G23+H23</f>
        <v>#REF!</v>
      </c>
      <c r="K23" s="4" t="e">
        <f>#REF!</f>
        <v>#REF!</v>
      </c>
      <c r="L23" s="4" t="e">
        <f>#REF!</f>
        <v>#REF!</v>
      </c>
      <c r="M23" s="4"/>
    </row>
    <row r="24" spans="1:14" x14ac:dyDescent="0.2">
      <c r="A24" s="11"/>
      <c r="B24" s="18" t="e">
        <f>#REF!</f>
        <v>#REF!</v>
      </c>
      <c r="C24" s="18">
        <f>7*C19</f>
        <v>28</v>
      </c>
      <c r="D24" s="18" t="s">
        <v>8</v>
      </c>
      <c r="E24" s="32" t="e">
        <f>#REF!</f>
        <v>#REF!</v>
      </c>
      <c r="F24" s="32" t="e">
        <f>#REF!</f>
        <v>#REF!</v>
      </c>
      <c r="G24" s="32" t="e">
        <f>C24*E24</f>
        <v>#REF!</v>
      </c>
      <c r="H24" s="32" t="e">
        <f>C24*F24</f>
        <v>#REF!</v>
      </c>
      <c r="I24" s="37" t="e">
        <f>G24+H24</f>
        <v>#REF!</v>
      </c>
      <c r="K24" s="4" t="e">
        <f>#REF!</f>
        <v>#REF!</v>
      </c>
      <c r="L24" s="4" t="e">
        <f>#REF!</f>
        <v>#REF!</v>
      </c>
      <c r="M24" s="4"/>
    </row>
    <row r="25" spans="1:14" x14ac:dyDescent="0.2">
      <c r="A25" s="12" t="s">
        <v>16</v>
      </c>
      <c r="B25" s="7"/>
      <c r="C25" s="8"/>
      <c r="D25" s="8"/>
      <c r="E25" s="8"/>
      <c r="F25" s="8"/>
      <c r="G25" s="8"/>
      <c r="H25" s="8"/>
      <c r="I25" s="56"/>
      <c r="K25" s="4"/>
      <c r="L25" s="4"/>
      <c r="M25" s="4"/>
    </row>
    <row r="26" spans="1:14" ht="45" customHeight="1" x14ac:dyDescent="0.2">
      <c r="A26" s="11"/>
      <c r="B26" s="18" t="e">
        <f>#REF!</f>
        <v>#REF!</v>
      </c>
      <c r="C26" s="18">
        <v>1</v>
      </c>
      <c r="D26" s="18" t="s">
        <v>15</v>
      </c>
      <c r="E26" s="32" t="e">
        <f>#REF!</f>
        <v>#REF!</v>
      </c>
      <c r="F26" s="32" t="e">
        <f>#REF!</f>
        <v>#REF!</v>
      </c>
      <c r="G26" s="32" t="e">
        <f>C26*E26</f>
        <v>#REF!</v>
      </c>
      <c r="H26" s="32" t="e">
        <f>C26*F26</f>
        <v>#REF!</v>
      </c>
      <c r="I26" s="37" t="e">
        <f>G26+H26</f>
        <v>#REF!</v>
      </c>
      <c r="K26" s="4" t="e">
        <f>#REF!</f>
        <v>#REF!</v>
      </c>
      <c r="L26" s="4" t="e">
        <f>#REF!</f>
        <v>#REF!</v>
      </c>
      <c r="M26" s="4"/>
    </row>
    <row r="27" spans="1:14" x14ac:dyDescent="0.2">
      <c r="A27" s="12" t="s">
        <v>2</v>
      </c>
      <c r="B27" s="7"/>
      <c r="C27" s="8"/>
      <c r="D27" s="8"/>
      <c r="E27" s="8"/>
      <c r="F27" s="8"/>
      <c r="G27" s="8"/>
      <c r="H27" s="8"/>
      <c r="I27" s="56"/>
      <c r="K27" s="4"/>
      <c r="L27" s="4"/>
      <c r="M27" s="4"/>
    </row>
    <row r="28" spans="1:14" x14ac:dyDescent="0.2">
      <c r="A28" s="11"/>
      <c r="B28" s="18" t="e">
        <f>#REF!</f>
        <v>#REF!</v>
      </c>
      <c r="C28" s="18">
        <v>1</v>
      </c>
      <c r="D28" s="18" t="s">
        <v>15</v>
      </c>
      <c r="E28" s="32" t="e">
        <f>#REF!</f>
        <v>#REF!</v>
      </c>
      <c r="F28" s="32" t="e">
        <f>#REF!</f>
        <v>#REF!</v>
      </c>
      <c r="G28" s="32" t="e">
        <f>C28*E28</f>
        <v>#REF!</v>
      </c>
      <c r="H28" s="32" t="e">
        <f>C28*F28</f>
        <v>#REF!</v>
      </c>
      <c r="I28" s="37" t="e">
        <f>G28+H28</f>
        <v>#REF!</v>
      </c>
      <c r="K28" s="4" t="e">
        <f>#REF!</f>
        <v>#REF!</v>
      </c>
      <c r="L28" s="4" t="e">
        <f>#REF!</f>
        <v>#REF!</v>
      </c>
      <c r="M28" s="4"/>
    </row>
    <row r="29" spans="1:14" x14ac:dyDescent="0.2">
      <c r="A29" s="11"/>
      <c r="B29" s="18" t="e">
        <f>#REF!</f>
        <v>#REF!</v>
      </c>
      <c r="C29" s="18">
        <v>1</v>
      </c>
      <c r="D29" s="18" t="s">
        <v>15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4" t="e">
        <f>#REF!</f>
        <v>#REF!</v>
      </c>
      <c r="L29" s="4" t="e">
        <f>#REF!</f>
        <v>#REF!</v>
      </c>
      <c r="M29" s="4"/>
    </row>
    <row r="30" spans="1:14" x14ac:dyDescent="0.2">
      <c r="A30" s="11"/>
      <c r="B30" s="18" t="e">
        <f>#REF!</f>
        <v>#REF!</v>
      </c>
      <c r="C30" s="18">
        <v>1</v>
      </c>
      <c r="D30" s="18" t="s">
        <v>15</v>
      </c>
      <c r="E30" s="32" t="e">
        <f>#REF!</f>
        <v>#REF!</v>
      </c>
      <c r="F30" s="32" t="e">
        <f>#REF!</f>
        <v>#REF!</v>
      </c>
      <c r="G30" s="32" t="e">
        <f>C30*E30</f>
        <v>#REF!</v>
      </c>
      <c r="H30" s="32" t="e">
        <f>C30*F30</f>
        <v>#REF!</v>
      </c>
      <c r="I30" s="37" t="e">
        <f>G30+H30</f>
        <v>#REF!</v>
      </c>
      <c r="K30" s="4" t="e">
        <f>#REF!</f>
        <v>#REF!</v>
      </c>
      <c r="L30" s="4" t="e">
        <f>#REF!</f>
        <v>#REF!</v>
      </c>
      <c r="M30" s="4"/>
    </row>
    <row r="31" spans="1:14" ht="13.5" thickBot="1" x14ac:dyDescent="0.25">
      <c r="A31" s="13"/>
      <c r="B31" s="9"/>
      <c r="C31" s="9"/>
      <c r="D31" s="9"/>
      <c r="E31" s="9"/>
      <c r="F31" s="57" t="s">
        <v>46</v>
      </c>
      <c r="G31" s="34" t="e">
        <f>SUM(G7:G30)</f>
        <v>#REF!</v>
      </c>
      <c r="H31" s="34" t="e">
        <f>SUM(H7:H30)</f>
        <v>#REF!</v>
      </c>
      <c r="I31" s="53" t="e">
        <f>SUM(I7:I30)</f>
        <v>#REF!</v>
      </c>
      <c r="K31" s="4" t="e">
        <f>SUMPRODUCT(K7:K30,C7:C30)</f>
        <v>#REF!</v>
      </c>
      <c r="L31" s="4" t="e">
        <f>SUMPRODUCT(L7:L30,C7:C30)</f>
        <v>#REF!</v>
      </c>
      <c r="M31" s="4" t="e">
        <f>SUM(K31:L31)</f>
        <v>#REF!</v>
      </c>
    </row>
    <row r="32" spans="1:14" x14ac:dyDescent="0.2">
      <c r="A32" s="3"/>
      <c r="B32" s="2"/>
      <c r="C32" s="31"/>
      <c r="D32" s="2"/>
      <c r="E32" s="2"/>
      <c r="F32" s="58" t="s">
        <v>47</v>
      </c>
      <c r="G32" s="59" t="e">
        <f>G31*1.27</f>
        <v>#REF!</v>
      </c>
      <c r="H32" s="59" t="e">
        <f>H31*1.27</f>
        <v>#REF!</v>
      </c>
      <c r="I32" s="59" t="e">
        <f>I31*1.27</f>
        <v>#REF!</v>
      </c>
      <c r="L32" s="60" t="s">
        <v>36</v>
      </c>
      <c r="M32" s="61" t="e">
        <f>I31-M31</f>
        <v>#REF!</v>
      </c>
      <c r="N32" s="36" t="e">
        <f>M32/M31</f>
        <v>#REF!</v>
      </c>
    </row>
    <row r="33" spans="2:14" x14ac:dyDescent="0.2">
      <c r="N33" s="36" t="e">
        <f>M32/I31</f>
        <v>#REF!</v>
      </c>
    </row>
    <row r="34" spans="2:14" x14ac:dyDescent="0.2">
      <c r="B34" s="60" t="s">
        <v>94</v>
      </c>
    </row>
    <row r="37" spans="2:14" x14ac:dyDescent="0.2">
      <c r="E37" s="60" t="s">
        <v>60</v>
      </c>
    </row>
    <row r="38" spans="2:14" x14ac:dyDescent="0.2">
      <c r="E38" s="60" t="s">
        <v>61</v>
      </c>
    </row>
  </sheetData>
  <pageMargins left="0.7" right="0.7" top="0.75" bottom="0.75" header="0.3" footer="0.3"/>
  <pageSetup paperSize="9" scale="85" orientation="portrait" horizontalDpi="4294967293" verticalDpi="300" r:id="rId1"/>
  <colBreaks count="1" manualBreakCount="1">
    <brk id="9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3B303-4BFA-4708-8177-BCED56896463}">
  <dimension ref="A1:N39"/>
  <sheetViews>
    <sheetView view="pageBreakPreview" topLeftCell="A13" zoomScaleNormal="100" zoomScaleSheetLayoutView="100" workbookViewId="0">
      <selection activeCell="J15" sqref="J15"/>
    </sheetView>
  </sheetViews>
  <sheetFormatPr defaultRowHeight="12.75" x14ac:dyDescent="0.2"/>
  <cols>
    <col min="1" max="1" width="4.5703125" customWidth="1"/>
    <col min="2" max="2" width="32.85546875" customWidth="1"/>
    <col min="7" max="8" width="9.5703125" bestFit="1" customWidth="1"/>
    <col min="9" max="9" width="10.42578125" bestFit="1" customWidth="1"/>
    <col min="11" max="12" width="11.42578125" bestFit="1" customWidth="1"/>
    <col min="13" max="13" width="11.5703125" bestFit="1" customWidth="1"/>
  </cols>
  <sheetData>
    <row r="1" spans="1:13" ht="45.75" customHeight="1" x14ac:dyDescent="0.2"/>
    <row r="2" spans="1:13" ht="20.25" x14ac:dyDescent="0.3">
      <c r="A2" s="54" t="s">
        <v>17</v>
      </c>
      <c r="B2" s="2"/>
      <c r="C2" s="31"/>
      <c r="D2" s="2"/>
      <c r="G2" s="23"/>
    </row>
    <row r="3" spans="1:13" ht="20.25" x14ac:dyDescent="0.3">
      <c r="A3" s="54" t="s">
        <v>69</v>
      </c>
      <c r="B3" s="54"/>
      <c r="C3" s="54"/>
      <c r="D3" s="54"/>
      <c r="E3" s="54"/>
      <c r="F3" s="54"/>
      <c r="G3" s="54"/>
      <c r="H3" s="54"/>
      <c r="I3" s="54"/>
    </row>
    <row r="4" spans="1:13" ht="21.75" thickBot="1" x14ac:dyDescent="0.4">
      <c r="A4" s="55" t="s">
        <v>70</v>
      </c>
      <c r="B4" s="55"/>
      <c r="C4" s="55"/>
      <c r="D4" s="55"/>
      <c r="E4" s="55"/>
      <c r="F4" s="55"/>
      <c r="G4" s="55"/>
      <c r="H4" s="55"/>
      <c r="I4" s="55"/>
    </row>
    <row r="5" spans="1:13" ht="34.5" thickBot="1" x14ac:dyDescent="0.25">
      <c r="A5" s="17" t="s">
        <v>38</v>
      </c>
      <c r="B5" s="14" t="s">
        <v>6</v>
      </c>
      <c r="C5" s="15" t="s">
        <v>39</v>
      </c>
      <c r="D5" s="14" t="s">
        <v>40</v>
      </c>
      <c r="E5" s="14" t="s">
        <v>41</v>
      </c>
      <c r="F5" s="14" t="s">
        <v>42</v>
      </c>
      <c r="G5" s="14" t="s">
        <v>43</v>
      </c>
      <c r="H5" s="14" t="s">
        <v>44</v>
      </c>
      <c r="I5" s="16" t="s">
        <v>45</v>
      </c>
    </row>
    <row r="6" spans="1:13" x14ac:dyDescent="0.2">
      <c r="A6" s="10" t="s">
        <v>18</v>
      </c>
      <c r="B6" s="5"/>
      <c r="C6" s="5"/>
      <c r="D6" s="5"/>
      <c r="E6" s="5"/>
      <c r="F6" s="5"/>
      <c r="G6" s="5"/>
      <c r="H6" s="5"/>
      <c r="I6" s="6"/>
    </row>
    <row r="7" spans="1:13" ht="22.5" x14ac:dyDescent="0.2">
      <c r="A7" s="11"/>
      <c r="B7" s="18" t="s">
        <v>19</v>
      </c>
      <c r="C7" s="24">
        <f>1.5*1.5*2*4</f>
        <v>18</v>
      </c>
      <c r="D7" s="25" t="s">
        <v>7</v>
      </c>
      <c r="E7" s="32">
        <v>0</v>
      </c>
      <c r="F7" s="32" t="e">
        <f>#REF!</f>
        <v>#REF!</v>
      </c>
      <c r="G7" s="32">
        <f>C7*E7</f>
        <v>0</v>
      </c>
      <c r="H7" s="32" t="e">
        <f>F7*C7</f>
        <v>#REF!</v>
      </c>
      <c r="I7" s="37" t="e">
        <f>G7+H7</f>
        <v>#REF!</v>
      </c>
      <c r="K7" s="4" t="e">
        <f>#REF!</f>
        <v>#REF!</v>
      </c>
      <c r="L7" s="4" t="e">
        <f>#REF!</f>
        <v>#REF!</v>
      </c>
      <c r="M7" s="4"/>
    </row>
    <row r="8" spans="1:13" x14ac:dyDescent="0.2">
      <c r="A8" s="11"/>
      <c r="B8" s="18" t="e">
        <f>#REF!</f>
        <v>#REF!</v>
      </c>
      <c r="C8" s="18">
        <v>4</v>
      </c>
      <c r="D8" s="18" t="s">
        <v>10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4" t="e">
        <f>#REF!</f>
        <v>#REF!</v>
      </c>
      <c r="L8" s="4" t="e">
        <f>#REF!</f>
        <v>#REF!</v>
      </c>
      <c r="M8" s="4"/>
    </row>
    <row r="9" spans="1:13" x14ac:dyDescent="0.2">
      <c r="A9" s="11"/>
      <c r="B9" s="18" t="e">
        <f>#REF!</f>
        <v>#REF!</v>
      </c>
      <c r="C9" s="18">
        <v>200</v>
      </c>
      <c r="D9" s="18" t="s">
        <v>8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4" t="e">
        <f>#REF!</f>
        <v>#REF!</v>
      </c>
      <c r="L9" s="4" t="e">
        <f>#REF!</f>
        <v>#REF!</v>
      </c>
      <c r="M9" s="4"/>
    </row>
    <row r="10" spans="1:13" x14ac:dyDescent="0.2">
      <c r="A10" s="12" t="s">
        <v>0</v>
      </c>
      <c r="B10" s="7"/>
      <c r="C10" s="8"/>
      <c r="D10" s="8"/>
      <c r="E10" s="8"/>
      <c r="F10" s="8"/>
      <c r="G10" s="8"/>
      <c r="H10" s="8"/>
      <c r="I10" s="56"/>
      <c r="K10" s="4"/>
      <c r="L10" s="4"/>
      <c r="M10" s="4"/>
    </row>
    <row r="11" spans="1:13" ht="22.5" x14ac:dyDescent="0.2">
      <c r="A11" s="11"/>
      <c r="B11" s="18" t="s">
        <v>25</v>
      </c>
      <c r="C11" s="18">
        <v>50</v>
      </c>
      <c r="D11" s="18" t="s">
        <v>8</v>
      </c>
      <c r="E11" s="32" t="e">
        <f>#REF!</f>
        <v>#REF!</v>
      </c>
      <c r="F11" s="32" t="e">
        <f>#REF!</f>
        <v>#REF!</v>
      </c>
      <c r="G11" s="32" t="e">
        <f>C11*E11</f>
        <v>#REF!</v>
      </c>
      <c r="H11" s="32" t="e">
        <f>F11*C11</f>
        <v>#REF!</v>
      </c>
      <c r="I11" s="37" t="e">
        <f>G11+H11</f>
        <v>#REF!</v>
      </c>
      <c r="K11" s="4" t="e">
        <f>#REF!</f>
        <v>#REF!</v>
      </c>
      <c r="L11" s="4" t="e">
        <f>#REF!</f>
        <v>#REF!</v>
      </c>
      <c r="M11" s="4"/>
    </row>
    <row r="12" spans="1:13" x14ac:dyDescent="0.2">
      <c r="A12" s="11"/>
      <c r="B12" s="18" t="s">
        <v>1</v>
      </c>
      <c r="C12" s="18">
        <v>200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4" t="e">
        <f>#REF!</f>
        <v>#REF!</v>
      </c>
      <c r="L12" s="4" t="e">
        <f>#REF!</f>
        <v>#REF!</v>
      </c>
      <c r="M12" s="4"/>
    </row>
    <row r="13" spans="1:13" x14ac:dyDescent="0.2">
      <c r="A13" s="11"/>
      <c r="B13" s="18" t="s">
        <v>9</v>
      </c>
      <c r="C13" s="18">
        <f>4*2+4+2</f>
        <v>14</v>
      </c>
      <c r="D13" s="18" t="s">
        <v>10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4" t="e">
        <f>#REF!</f>
        <v>#REF!</v>
      </c>
      <c r="L13" s="4" t="e">
        <f>#REF!</f>
        <v>#REF!</v>
      </c>
      <c r="M13" s="4"/>
    </row>
    <row r="14" spans="1:13" x14ac:dyDescent="0.2">
      <c r="A14" s="12" t="s">
        <v>11</v>
      </c>
      <c r="B14" s="7"/>
      <c r="C14" s="8"/>
      <c r="D14" s="8"/>
      <c r="E14" s="8"/>
      <c r="F14" s="8"/>
      <c r="G14" s="8"/>
      <c r="H14" s="8"/>
      <c r="I14" s="56"/>
      <c r="K14" s="4"/>
      <c r="L14" s="4"/>
      <c r="M14" s="4"/>
    </row>
    <row r="15" spans="1:13" x14ac:dyDescent="0.2">
      <c r="A15" s="11"/>
      <c r="B15" s="18" t="e">
        <f>#REF!</f>
        <v>#REF!</v>
      </c>
      <c r="C15" s="18">
        <v>50</v>
      </c>
      <c r="D15" s="18" t="s">
        <v>8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C15*F15</f>
        <v>#REF!</v>
      </c>
      <c r="I15" s="37" t="e">
        <f>G15+H15</f>
        <v>#REF!</v>
      </c>
      <c r="K15" s="4" t="e">
        <f>#REF!</f>
        <v>#REF!</v>
      </c>
      <c r="L15" s="4" t="e">
        <f>#REF!</f>
        <v>#REF!</v>
      </c>
      <c r="M15" s="4"/>
    </row>
    <row r="16" spans="1:13" x14ac:dyDescent="0.2">
      <c r="A16" s="11"/>
      <c r="B16" s="18" t="e">
        <f>#REF!</f>
        <v>#REF!</v>
      </c>
      <c r="C16" s="18">
        <f>60*2+50</f>
        <v>170</v>
      </c>
      <c r="D16" s="18" t="s">
        <v>8</v>
      </c>
      <c r="E16" s="32" t="e">
        <f>#REF!</f>
        <v>#REF!</v>
      </c>
      <c r="F16" s="32" t="e">
        <f>#REF!</f>
        <v>#REF!</v>
      </c>
      <c r="G16" s="32" t="e">
        <f>C16*E16</f>
        <v>#REF!</v>
      </c>
      <c r="H16" s="32" t="e">
        <f>C16*F16</f>
        <v>#REF!</v>
      </c>
      <c r="I16" s="37" t="e">
        <f>G16+H16</f>
        <v>#REF!</v>
      </c>
      <c r="K16" s="4" t="e">
        <f>#REF!</f>
        <v>#REF!</v>
      </c>
      <c r="L16" s="4" t="e">
        <f>#REF!</f>
        <v>#REF!</v>
      </c>
      <c r="M16" s="4"/>
    </row>
    <row r="17" spans="1:13" x14ac:dyDescent="0.2">
      <c r="A17" s="11"/>
      <c r="B17" s="18" t="e">
        <f>#REF!</f>
        <v>#REF!</v>
      </c>
      <c r="C17" s="18">
        <v>170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4" t="e">
        <f>#REF!</f>
        <v>#REF!</v>
      </c>
      <c r="L17" s="4" t="e">
        <f>#REF!</f>
        <v>#REF!</v>
      </c>
      <c r="M17" s="4"/>
    </row>
    <row r="18" spans="1:13" x14ac:dyDescent="0.2">
      <c r="A18" s="11"/>
      <c r="B18" s="18" t="s">
        <v>22</v>
      </c>
      <c r="C18" s="18">
        <f>C21*(14+2+5)</f>
        <v>420</v>
      </c>
      <c r="D18" s="18" t="s">
        <v>8</v>
      </c>
      <c r="E18" s="32" t="e">
        <f>#REF!</f>
        <v>#REF!</v>
      </c>
      <c r="F18" s="32" t="e">
        <f>#REF!</f>
        <v>#REF!</v>
      </c>
      <c r="G18" s="32" t="e">
        <f>C18*E18</f>
        <v>#REF!</v>
      </c>
      <c r="H18" s="32" t="e">
        <f>C18*F18</f>
        <v>#REF!</v>
      </c>
      <c r="I18" s="37" t="e">
        <f>G18+H18</f>
        <v>#REF!</v>
      </c>
      <c r="K18" s="4" t="e">
        <f>#REF!</f>
        <v>#REF!</v>
      </c>
      <c r="L18" s="4" t="e">
        <f>#REF!</f>
        <v>#REF!</v>
      </c>
      <c r="M18" s="4"/>
    </row>
    <row r="19" spans="1:13" x14ac:dyDescent="0.2">
      <c r="A19" s="12" t="s">
        <v>12</v>
      </c>
      <c r="B19" s="7"/>
      <c r="C19" s="8"/>
      <c r="D19" s="8"/>
      <c r="E19" s="8"/>
      <c r="F19" s="8"/>
      <c r="G19" s="8"/>
      <c r="H19" s="8"/>
      <c r="I19" s="56"/>
      <c r="K19" s="4"/>
      <c r="L19" s="4"/>
      <c r="M19" s="4"/>
    </row>
    <row r="20" spans="1:13" x14ac:dyDescent="0.2">
      <c r="A20" s="11"/>
      <c r="B20" s="18" t="e">
        <f>#REF!</f>
        <v>#REF!</v>
      </c>
      <c r="C20" s="18">
        <v>4</v>
      </c>
      <c r="D20" s="18" t="s">
        <v>13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4" t="e">
        <f>#REF!</f>
        <v>#REF!</v>
      </c>
      <c r="L20" s="4" t="e">
        <f>#REF!</f>
        <v>#REF!</v>
      </c>
      <c r="M20" s="4"/>
    </row>
    <row r="21" spans="1:13" x14ac:dyDescent="0.2">
      <c r="A21" s="11"/>
      <c r="B21" s="18" t="e">
        <f>#REF!</f>
        <v>#REF!</v>
      </c>
      <c r="C21" s="18">
        <v>20</v>
      </c>
      <c r="D21" s="18" t="s">
        <v>13</v>
      </c>
      <c r="E21" s="32" t="e">
        <f>#REF!</f>
        <v>#REF!</v>
      </c>
      <c r="F21" s="32" t="e">
        <f>#REF!</f>
        <v>#REF!</v>
      </c>
      <c r="G21" s="32" t="e">
        <f>C21*E21</f>
        <v>#REF!</v>
      </c>
      <c r="H21" s="32" t="e">
        <f>C21*F21</f>
        <v>#REF!</v>
      </c>
      <c r="I21" s="37" t="e">
        <f>G21+H21</f>
        <v>#REF!</v>
      </c>
      <c r="K21" s="4" t="e">
        <f>#REF!</f>
        <v>#REF!</v>
      </c>
      <c r="L21" s="4" t="e">
        <f>#REF!</f>
        <v>#REF!</v>
      </c>
      <c r="M21" s="4"/>
    </row>
    <row r="22" spans="1:13" x14ac:dyDescent="0.2">
      <c r="A22" s="11"/>
      <c r="B22" s="18" t="e">
        <f>#REF!</f>
        <v>#REF!</v>
      </c>
      <c r="C22" s="18">
        <v>4</v>
      </c>
      <c r="D22" s="18" t="s">
        <v>13</v>
      </c>
      <c r="E22" s="32" t="e">
        <f>#REF!</f>
        <v>#REF!</v>
      </c>
      <c r="F22" s="32" t="e">
        <f>#REF!</f>
        <v>#REF!</v>
      </c>
      <c r="G22" s="32" t="e">
        <f>C22*E22</f>
        <v>#REF!</v>
      </c>
      <c r="H22" s="32" t="e">
        <f>C22*F22</f>
        <v>#REF!</v>
      </c>
      <c r="I22" s="37" t="e">
        <f>G22+H22</f>
        <v>#REF!</v>
      </c>
      <c r="K22" s="4" t="e">
        <f>#REF!</f>
        <v>#REF!</v>
      </c>
      <c r="L22" s="4" t="e">
        <f>#REF!</f>
        <v>#REF!</v>
      </c>
      <c r="M22" s="4"/>
    </row>
    <row r="23" spans="1:13" x14ac:dyDescent="0.2">
      <c r="A23" s="12" t="s">
        <v>14</v>
      </c>
      <c r="B23" s="7"/>
      <c r="C23" s="8"/>
      <c r="D23" s="8"/>
      <c r="E23" s="8"/>
      <c r="F23" s="8"/>
      <c r="G23" s="8"/>
      <c r="H23" s="8"/>
      <c r="I23" s="56"/>
      <c r="K23" s="4"/>
      <c r="L23" s="4"/>
      <c r="M23" s="4"/>
    </row>
    <row r="24" spans="1:13" x14ac:dyDescent="0.2">
      <c r="A24" s="11"/>
      <c r="B24" s="18" t="e">
        <f>#REF!</f>
        <v>#REF!</v>
      </c>
      <c r="C24" s="18">
        <v>5</v>
      </c>
      <c r="D24" s="18" t="s">
        <v>13</v>
      </c>
      <c r="E24" s="32" t="e">
        <f>#REF!</f>
        <v>#REF!</v>
      </c>
      <c r="F24" s="32" t="e">
        <f>#REF!</f>
        <v>#REF!</v>
      </c>
      <c r="G24" s="32" t="e">
        <f>C24*E24</f>
        <v>#REF!</v>
      </c>
      <c r="H24" s="32" t="e">
        <f>C24*F24</f>
        <v>#REF!</v>
      </c>
      <c r="I24" s="37" t="e">
        <f>G24+H24</f>
        <v>#REF!</v>
      </c>
      <c r="K24" s="4" t="e">
        <f>#REF!</f>
        <v>#REF!</v>
      </c>
      <c r="L24" s="4" t="e">
        <f>#REF!</f>
        <v>#REF!</v>
      </c>
      <c r="M24" s="4"/>
    </row>
    <row r="25" spans="1:13" x14ac:dyDescent="0.2">
      <c r="A25" s="11"/>
      <c r="B25" s="18" t="e">
        <f>#REF!</f>
        <v>#REF!</v>
      </c>
      <c r="C25" s="18">
        <f>7*C20</f>
        <v>28</v>
      </c>
      <c r="D25" s="18" t="s">
        <v>8</v>
      </c>
      <c r="E25" s="32" t="e">
        <f>#REF!</f>
        <v>#REF!</v>
      </c>
      <c r="F25" s="32" t="e">
        <f>#REF!</f>
        <v>#REF!</v>
      </c>
      <c r="G25" s="32" t="e">
        <f>C25*E25</f>
        <v>#REF!</v>
      </c>
      <c r="H25" s="32" t="e">
        <f>C25*F25</f>
        <v>#REF!</v>
      </c>
      <c r="I25" s="37" t="e">
        <f>G25+H25</f>
        <v>#REF!</v>
      </c>
      <c r="K25" s="4" t="e">
        <f>#REF!</f>
        <v>#REF!</v>
      </c>
      <c r="L25" s="4" t="e">
        <f>#REF!</f>
        <v>#REF!</v>
      </c>
      <c r="M25" s="4"/>
    </row>
    <row r="26" spans="1:13" x14ac:dyDescent="0.2">
      <c r="A26" s="12" t="s">
        <v>16</v>
      </c>
      <c r="B26" s="7"/>
      <c r="C26" s="8"/>
      <c r="D26" s="8"/>
      <c r="E26" s="8"/>
      <c r="F26" s="8"/>
      <c r="G26" s="8"/>
      <c r="H26" s="8"/>
      <c r="I26" s="56"/>
      <c r="K26" s="4"/>
      <c r="L26" s="4"/>
      <c r="M26" s="4"/>
    </row>
    <row r="27" spans="1:13" ht="45" customHeight="1" x14ac:dyDescent="0.2">
      <c r="A27" s="11"/>
      <c r="B27" s="18" t="e">
        <f>#REF!</f>
        <v>#REF!</v>
      </c>
      <c r="C27" s="18">
        <v>1</v>
      </c>
      <c r="D27" s="18" t="s">
        <v>15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4" t="e">
        <f>#REF!</f>
        <v>#REF!</v>
      </c>
      <c r="L27" s="4" t="e">
        <f>#REF!</f>
        <v>#REF!</v>
      </c>
      <c r="M27" s="4"/>
    </row>
    <row r="28" spans="1:13" x14ac:dyDescent="0.2">
      <c r="A28" s="12" t="s">
        <v>2</v>
      </c>
      <c r="B28" s="7"/>
      <c r="C28" s="8"/>
      <c r="D28" s="8"/>
      <c r="E28" s="8"/>
      <c r="F28" s="8"/>
      <c r="G28" s="8"/>
      <c r="H28" s="8"/>
      <c r="I28" s="56"/>
      <c r="K28" s="4"/>
      <c r="L28" s="4"/>
      <c r="M28" s="4"/>
    </row>
    <row r="29" spans="1:13" x14ac:dyDescent="0.2">
      <c r="A29" s="11"/>
      <c r="B29" s="18" t="e">
        <f>#REF!</f>
        <v>#REF!</v>
      </c>
      <c r="C29" s="18">
        <v>1</v>
      </c>
      <c r="D29" s="18" t="s">
        <v>15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4" t="e">
        <f>#REF!</f>
        <v>#REF!</v>
      </c>
      <c r="L29" s="4" t="e">
        <f>#REF!</f>
        <v>#REF!</v>
      </c>
      <c r="M29" s="4"/>
    </row>
    <row r="30" spans="1:13" x14ac:dyDescent="0.2">
      <c r="A30" s="11"/>
      <c r="B30" s="18" t="e">
        <f>#REF!</f>
        <v>#REF!</v>
      </c>
      <c r="C30" s="18">
        <v>1</v>
      </c>
      <c r="D30" s="18" t="s">
        <v>15</v>
      </c>
      <c r="E30" s="32" t="e">
        <f>#REF!</f>
        <v>#REF!</v>
      </c>
      <c r="F30" s="32" t="e">
        <f>#REF!</f>
        <v>#REF!</v>
      </c>
      <c r="G30" s="32" t="e">
        <f>C30*E30</f>
        <v>#REF!</v>
      </c>
      <c r="H30" s="32" t="e">
        <f>C30*F30</f>
        <v>#REF!</v>
      </c>
      <c r="I30" s="37" t="e">
        <f>G30+H30</f>
        <v>#REF!</v>
      </c>
      <c r="K30" s="4" t="e">
        <f>#REF!</f>
        <v>#REF!</v>
      </c>
      <c r="L30" s="4" t="e">
        <f>#REF!</f>
        <v>#REF!</v>
      </c>
      <c r="M30" s="4"/>
    </row>
    <row r="31" spans="1:13" x14ac:dyDescent="0.2">
      <c r="A31" s="11"/>
      <c r="B31" s="18" t="e">
        <f>#REF!</f>
        <v>#REF!</v>
      </c>
      <c r="C31" s="18">
        <v>1</v>
      </c>
      <c r="D31" s="18" t="s">
        <v>15</v>
      </c>
      <c r="E31" s="32" t="e">
        <f>#REF!</f>
        <v>#REF!</v>
      </c>
      <c r="F31" s="32" t="e">
        <f>#REF!</f>
        <v>#REF!</v>
      </c>
      <c r="G31" s="32" t="e">
        <f>C31*E31</f>
        <v>#REF!</v>
      </c>
      <c r="H31" s="32" t="e">
        <f>C31*F31</f>
        <v>#REF!</v>
      </c>
      <c r="I31" s="37" t="e">
        <f>G31+H31</f>
        <v>#REF!</v>
      </c>
      <c r="K31" s="4" t="e">
        <f>#REF!</f>
        <v>#REF!</v>
      </c>
      <c r="L31" s="4" t="e">
        <f>#REF!</f>
        <v>#REF!</v>
      </c>
      <c r="M31" s="4"/>
    </row>
    <row r="32" spans="1:13" ht="13.5" thickBot="1" x14ac:dyDescent="0.25">
      <c r="A32" s="13"/>
      <c r="B32" s="9"/>
      <c r="C32" s="9"/>
      <c r="D32" s="9"/>
      <c r="E32" s="9"/>
      <c r="F32" s="57" t="s">
        <v>46</v>
      </c>
      <c r="G32" s="34" t="e">
        <f>SUM(G7:G31)</f>
        <v>#REF!</v>
      </c>
      <c r="H32" s="34" t="e">
        <f>SUM(H7:H31)</f>
        <v>#REF!</v>
      </c>
      <c r="I32" s="53" t="e">
        <f>SUM(I7:I31)</f>
        <v>#REF!</v>
      </c>
      <c r="K32" s="4" t="e">
        <f>SUMPRODUCT(K7:K31,C7:C31)</f>
        <v>#REF!</v>
      </c>
      <c r="L32" s="4" t="e">
        <f>SUMPRODUCT(L7:L31,C7:C31)</f>
        <v>#REF!</v>
      </c>
      <c r="M32" s="4" t="e">
        <f>SUM(K32:L32)</f>
        <v>#REF!</v>
      </c>
    </row>
    <row r="33" spans="1:14" x14ac:dyDescent="0.2">
      <c r="A33" s="3"/>
      <c r="B33" s="2"/>
      <c r="C33" s="31"/>
      <c r="D33" s="2"/>
      <c r="E33" s="2"/>
      <c r="F33" s="58" t="s">
        <v>47</v>
      </c>
      <c r="G33" s="59" t="e">
        <f>G32*1.27</f>
        <v>#REF!</v>
      </c>
      <c r="H33" s="59" t="e">
        <f>H32*1.27</f>
        <v>#REF!</v>
      </c>
      <c r="I33" s="59" t="e">
        <f>I32*1.27</f>
        <v>#REF!</v>
      </c>
      <c r="L33" s="60" t="s">
        <v>36</v>
      </c>
      <c r="M33" s="61" t="e">
        <f>I32-M32</f>
        <v>#REF!</v>
      </c>
      <c r="N33" s="36" t="e">
        <f>M33/M32</f>
        <v>#REF!</v>
      </c>
    </row>
    <row r="34" spans="1:14" x14ac:dyDescent="0.2">
      <c r="N34" s="36" t="e">
        <f>M33/I32</f>
        <v>#REF!</v>
      </c>
    </row>
    <row r="35" spans="1:14" x14ac:dyDescent="0.2">
      <c r="B35" s="60" t="s">
        <v>87</v>
      </c>
    </row>
    <row r="38" spans="1:14" x14ac:dyDescent="0.2">
      <c r="E38" s="60" t="s">
        <v>60</v>
      </c>
    </row>
    <row r="39" spans="1:14" x14ac:dyDescent="0.2">
      <c r="E39" s="60" t="s">
        <v>61</v>
      </c>
    </row>
  </sheetData>
  <pageMargins left="0.7" right="0.7" top="0.75" bottom="0.75" header="0.3" footer="0.3"/>
  <pageSetup paperSize="9" scale="85" orientation="portrait" horizontalDpi="4294967293" verticalDpi="300" r:id="rId1"/>
  <colBreaks count="1" manualBreakCount="1">
    <brk id="9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05BA8-72A8-424D-BB3D-D79E8F852A9F}">
  <sheetPr>
    <pageSetUpPr fitToPage="1"/>
  </sheetPr>
  <dimension ref="A1:N37"/>
  <sheetViews>
    <sheetView view="pageBreakPreview" topLeftCell="A13" zoomScaleNormal="100" zoomScaleSheetLayoutView="100" workbookViewId="0">
      <selection activeCell="J15" sqref="J15"/>
    </sheetView>
  </sheetViews>
  <sheetFormatPr defaultRowHeight="12.75" x14ac:dyDescent="0.2"/>
  <cols>
    <col min="1" max="1" width="4.5703125" customWidth="1"/>
    <col min="2" max="2" width="32.85546875" customWidth="1"/>
    <col min="7" max="8" width="9.5703125" bestFit="1" customWidth="1"/>
    <col min="9" max="9" width="9.85546875" bestFit="1" customWidth="1"/>
    <col min="11" max="13" width="11.42578125" bestFit="1" customWidth="1"/>
  </cols>
  <sheetData>
    <row r="1" spans="1:14" ht="40.5" customHeight="1" x14ac:dyDescent="0.2"/>
    <row r="2" spans="1:14" ht="23.25" customHeight="1" x14ac:dyDescent="0.3">
      <c r="A2" s="54" t="s">
        <v>78</v>
      </c>
      <c r="B2" s="2"/>
      <c r="C2" s="31"/>
      <c r="D2" s="2"/>
      <c r="G2" s="23" t="s">
        <v>58</v>
      </c>
    </row>
    <row r="3" spans="1:14" ht="20.25" x14ac:dyDescent="0.3">
      <c r="A3" s="54" t="s">
        <v>52</v>
      </c>
      <c r="B3" s="54"/>
      <c r="C3" s="54"/>
      <c r="D3" s="54"/>
      <c r="E3" s="54"/>
      <c r="F3" s="54"/>
      <c r="G3" s="54"/>
      <c r="H3" s="54"/>
      <c r="I3" s="54"/>
    </row>
    <row r="4" spans="1:14" ht="21.75" thickBot="1" x14ac:dyDescent="0.4">
      <c r="A4" s="55" t="s">
        <v>76</v>
      </c>
      <c r="B4" s="55"/>
      <c r="C4" s="55"/>
      <c r="D4" s="55"/>
      <c r="E4" s="55"/>
      <c r="F4" s="55"/>
      <c r="G4" s="55"/>
      <c r="H4" s="55"/>
      <c r="I4" s="55"/>
    </row>
    <row r="5" spans="1:14" ht="34.5" thickBot="1" x14ac:dyDescent="0.25">
      <c r="A5" s="17" t="s">
        <v>38</v>
      </c>
      <c r="B5" s="14" t="s">
        <v>6</v>
      </c>
      <c r="C5" s="15" t="s">
        <v>39</v>
      </c>
      <c r="D5" s="14" t="s">
        <v>40</v>
      </c>
      <c r="E5" s="14" t="s">
        <v>41</v>
      </c>
      <c r="F5" s="14" t="s">
        <v>42</v>
      </c>
      <c r="G5" s="14" t="s">
        <v>43</v>
      </c>
      <c r="H5" s="14" t="s">
        <v>44</v>
      </c>
      <c r="I5" s="16" t="s">
        <v>45</v>
      </c>
    </row>
    <row r="6" spans="1:14" x14ac:dyDescent="0.2">
      <c r="A6" s="10" t="s">
        <v>18</v>
      </c>
      <c r="B6" s="5"/>
      <c r="C6" s="5"/>
      <c r="D6" s="5"/>
      <c r="E6" s="5"/>
      <c r="F6" s="5"/>
      <c r="G6" s="5"/>
      <c r="H6" s="5"/>
      <c r="I6" s="6"/>
    </row>
    <row r="7" spans="1:14" ht="22.5" x14ac:dyDescent="0.2">
      <c r="A7" s="11"/>
      <c r="B7" s="18" t="s">
        <v>19</v>
      </c>
      <c r="C7" s="24">
        <v>10</v>
      </c>
      <c r="D7" s="25" t="s">
        <v>7</v>
      </c>
      <c r="E7" s="32" t="e">
        <f>#REF!</f>
        <v>#REF!</v>
      </c>
      <c r="F7" s="32" t="e">
        <f>#REF!</f>
        <v>#REF!</v>
      </c>
      <c r="G7" s="32" t="e">
        <f>C7*E7</f>
        <v>#REF!</v>
      </c>
      <c r="H7" s="32" t="e">
        <f>F7*C7</f>
        <v>#REF!</v>
      </c>
      <c r="I7" s="37" t="e">
        <f>G7+H7</f>
        <v>#REF!</v>
      </c>
      <c r="K7" s="4" t="e">
        <f>#REF!</f>
        <v>#REF!</v>
      </c>
      <c r="L7" s="4" t="e">
        <f>#REF!</f>
        <v>#REF!</v>
      </c>
      <c r="M7" s="4"/>
      <c r="N7" s="4"/>
    </row>
    <row r="8" spans="1:14" x14ac:dyDescent="0.2">
      <c r="A8" s="11"/>
      <c r="B8" s="18" t="e">
        <f>#REF!</f>
        <v>#REF!</v>
      </c>
      <c r="C8" s="18">
        <v>4</v>
      </c>
      <c r="D8" s="18" t="s">
        <v>10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4" t="e">
        <f>#REF!</f>
        <v>#REF!</v>
      </c>
      <c r="L8" s="4" t="e">
        <f>#REF!</f>
        <v>#REF!</v>
      </c>
      <c r="M8" s="4"/>
      <c r="N8" s="4"/>
    </row>
    <row r="9" spans="1:14" x14ac:dyDescent="0.2">
      <c r="A9" s="11"/>
      <c r="B9" s="18" t="e">
        <f>#REF!</f>
        <v>#REF!</v>
      </c>
      <c r="C9" s="18">
        <v>325</v>
      </c>
      <c r="D9" s="18" t="s">
        <v>8</v>
      </c>
      <c r="E9" s="32" t="e">
        <f>#REF!</f>
        <v>#REF!</v>
      </c>
      <c r="F9" s="32" t="e">
        <f>#REF!</f>
        <v>#REF!</v>
      </c>
      <c r="G9" s="32">
        <f>C9*E32</f>
        <v>0</v>
      </c>
      <c r="H9" s="32" t="e">
        <f>F9*C9</f>
        <v>#REF!</v>
      </c>
      <c r="I9" s="37" t="e">
        <f>G9+H9</f>
        <v>#REF!</v>
      </c>
      <c r="K9" s="4" t="e">
        <f>#REF!</f>
        <v>#REF!</v>
      </c>
      <c r="L9" s="4" t="e">
        <f>#REF!</f>
        <v>#REF!</v>
      </c>
      <c r="M9" s="4"/>
      <c r="N9" s="4"/>
    </row>
    <row r="10" spans="1:14" x14ac:dyDescent="0.2">
      <c r="A10" s="12" t="s">
        <v>0</v>
      </c>
      <c r="B10" s="7"/>
      <c r="C10" s="8"/>
      <c r="D10" s="8"/>
      <c r="E10" s="8"/>
      <c r="F10" s="8"/>
      <c r="G10" s="8"/>
      <c r="H10" s="8"/>
      <c r="I10" s="56"/>
      <c r="K10" s="4"/>
      <c r="L10" s="4"/>
      <c r="M10" s="4"/>
      <c r="N10" s="4"/>
    </row>
    <row r="11" spans="1:14" ht="22.5" x14ac:dyDescent="0.2">
      <c r="A11" s="11"/>
      <c r="B11" s="18" t="s">
        <v>25</v>
      </c>
      <c r="C11" s="18">
        <v>50</v>
      </c>
      <c r="D11" s="18" t="s">
        <v>8</v>
      </c>
      <c r="E11" s="32" t="e">
        <f>#REF!</f>
        <v>#REF!</v>
      </c>
      <c r="F11" s="32" t="e">
        <f>#REF!</f>
        <v>#REF!</v>
      </c>
      <c r="G11" s="32" t="e">
        <f>C11*E11</f>
        <v>#REF!</v>
      </c>
      <c r="H11" s="32" t="e">
        <f>F11*C11</f>
        <v>#REF!</v>
      </c>
      <c r="I11" s="37" t="e">
        <f>G11+H11</f>
        <v>#REF!</v>
      </c>
      <c r="K11" s="4" t="e">
        <f>#REF!</f>
        <v>#REF!</v>
      </c>
      <c r="L11" s="4" t="e">
        <f>#REF!</f>
        <v>#REF!</v>
      </c>
      <c r="M11" s="4"/>
      <c r="N11" s="4"/>
    </row>
    <row r="12" spans="1:14" x14ac:dyDescent="0.2">
      <c r="A12" s="11"/>
      <c r="B12" s="18" t="s">
        <v>1</v>
      </c>
      <c r="C12" s="18">
        <v>300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4" t="e">
        <f>#REF!</f>
        <v>#REF!</v>
      </c>
      <c r="L12" s="4" t="e">
        <f>#REF!</f>
        <v>#REF!</v>
      </c>
      <c r="M12" s="4"/>
      <c r="N12" s="4"/>
    </row>
    <row r="13" spans="1:14" x14ac:dyDescent="0.2">
      <c r="A13" s="11"/>
      <c r="B13" s="18" t="s">
        <v>9</v>
      </c>
      <c r="C13" s="18">
        <f>4*2+4+2</f>
        <v>14</v>
      </c>
      <c r="D13" s="18" t="s">
        <v>10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4" t="e">
        <f>#REF!</f>
        <v>#REF!</v>
      </c>
      <c r="L13" s="4" t="e">
        <f>#REF!</f>
        <v>#REF!</v>
      </c>
      <c r="M13" s="4"/>
      <c r="N13" s="4"/>
    </row>
    <row r="14" spans="1:14" x14ac:dyDescent="0.2">
      <c r="A14" s="12" t="s">
        <v>11</v>
      </c>
      <c r="B14" s="7"/>
      <c r="C14" s="8"/>
      <c r="D14" s="8"/>
      <c r="E14" s="8"/>
      <c r="F14" s="8"/>
      <c r="G14" s="8"/>
      <c r="H14" s="8"/>
      <c r="I14" s="56"/>
      <c r="K14" s="4"/>
      <c r="L14" s="4"/>
      <c r="M14" s="4"/>
      <c r="N14" s="4"/>
    </row>
    <row r="15" spans="1:14" x14ac:dyDescent="0.2">
      <c r="A15" s="11"/>
      <c r="B15" s="18" t="e">
        <f>#REF!</f>
        <v>#REF!</v>
      </c>
      <c r="C15" s="18">
        <v>325</v>
      </c>
      <c r="D15" s="18" t="s">
        <v>8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C15*F15</f>
        <v>#REF!</v>
      </c>
      <c r="I15" s="37" t="e">
        <f>G15+H15</f>
        <v>#REF!</v>
      </c>
      <c r="K15" s="4" t="e">
        <f>#REF!</f>
        <v>#REF!</v>
      </c>
      <c r="L15" s="4" t="e">
        <f>#REF!</f>
        <v>#REF!</v>
      </c>
      <c r="M15" s="4"/>
      <c r="N15" s="4"/>
    </row>
    <row r="16" spans="1:14" x14ac:dyDescent="0.2">
      <c r="A16" s="11"/>
      <c r="B16" s="18" t="e">
        <f>#REF!</f>
        <v>#REF!</v>
      </c>
      <c r="C16" s="18">
        <v>185</v>
      </c>
      <c r="D16" s="18" t="s">
        <v>8</v>
      </c>
      <c r="E16" s="32" t="e">
        <f>#REF!</f>
        <v>#REF!</v>
      </c>
      <c r="F16" s="32" t="e">
        <f>#REF!</f>
        <v>#REF!</v>
      </c>
      <c r="G16" s="32" t="e">
        <f>C16*E16</f>
        <v>#REF!</v>
      </c>
      <c r="H16" s="32" t="e">
        <f>C16*F16</f>
        <v>#REF!</v>
      </c>
      <c r="I16" s="37" t="e">
        <f>G16+H16</f>
        <v>#REF!</v>
      </c>
      <c r="K16" s="4" t="e">
        <f>#REF!</f>
        <v>#REF!</v>
      </c>
      <c r="L16" s="4" t="e">
        <f>#REF!</f>
        <v>#REF!</v>
      </c>
      <c r="M16" s="4"/>
      <c r="N16" s="4"/>
    </row>
    <row r="17" spans="1:14" x14ac:dyDescent="0.2">
      <c r="A17" s="11"/>
      <c r="B17" s="18" t="s">
        <v>22</v>
      </c>
      <c r="C17" s="18">
        <f>18*C20</f>
        <v>432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4" t="e">
        <f>#REF!</f>
        <v>#REF!</v>
      </c>
      <c r="L17" s="4" t="e">
        <f>#REF!</f>
        <v>#REF!</v>
      </c>
      <c r="M17" s="4"/>
      <c r="N17" s="4"/>
    </row>
    <row r="18" spans="1:14" x14ac:dyDescent="0.2">
      <c r="A18" s="12" t="s">
        <v>12</v>
      </c>
      <c r="B18" s="7"/>
      <c r="C18" s="8"/>
      <c r="D18" s="8"/>
      <c r="E18" s="8"/>
      <c r="F18" s="8"/>
      <c r="G18" s="8"/>
      <c r="H18" s="8"/>
      <c r="I18" s="56"/>
      <c r="K18" s="4"/>
      <c r="L18" s="4"/>
      <c r="M18" s="4"/>
      <c r="N18" s="4"/>
    </row>
    <row r="19" spans="1:14" x14ac:dyDescent="0.2">
      <c r="A19" s="11"/>
      <c r="B19" s="18" t="e">
        <f>#REF!</f>
        <v>#REF!</v>
      </c>
      <c r="C19" s="18">
        <v>4</v>
      </c>
      <c r="D19" s="18" t="s">
        <v>13</v>
      </c>
      <c r="E19" s="32" t="e">
        <f>#REF!</f>
        <v>#REF!</v>
      </c>
      <c r="F19" s="32" t="e">
        <f>#REF!</f>
        <v>#REF!</v>
      </c>
      <c r="G19" s="32" t="e">
        <f>C19*E19</f>
        <v>#REF!</v>
      </c>
      <c r="H19" s="32" t="e">
        <f>C19*F19</f>
        <v>#REF!</v>
      </c>
      <c r="I19" s="37" t="e">
        <f>G19+H19</f>
        <v>#REF!</v>
      </c>
      <c r="K19" s="4" t="e">
        <f>#REF!</f>
        <v>#REF!</v>
      </c>
      <c r="L19" s="4" t="e">
        <f>#REF!</f>
        <v>#REF!</v>
      </c>
      <c r="M19" s="4"/>
      <c r="N19" s="4"/>
    </row>
    <row r="20" spans="1:14" x14ac:dyDescent="0.2">
      <c r="A20" s="11"/>
      <c r="B20" s="18" t="e">
        <f>#REF!</f>
        <v>#REF!</v>
      </c>
      <c r="C20" s="18">
        <v>24</v>
      </c>
      <c r="D20" s="18" t="s">
        <v>13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4" t="e">
        <f>#REF!</f>
        <v>#REF!</v>
      </c>
      <c r="L20" s="4" t="e">
        <f>#REF!</f>
        <v>#REF!</v>
      </c>
      <c r="M20" s="4"/>
      <c r="N20" s="4"/>
    </row>
    <row r="21" spans="1:14" x14ac:dyDescent="0.2">
      <c r="A21" s="12" t="s">
        <v>14</v>
      </c>
      <c r="B21" s="7"/>
      <c r="C21" s="8"/>
      <c r="D21" s="8"/>
      <c r="E21" s="8"/>
      <c r="F21" s="8"/>
      <c r="G21" s="8"/>
      <c r="H21" s="8"/>
      <c r="I21" s="56"/>
      <c r="K21" s="4"/>
      <c r="L21" s="4"/>
      <c r="M21" s="4"/>
      <c r="N21" s="4"/>
    </row>
    <row r="22" spans="1:14" x14ac:dyDescent="0.2">
      <c r="A22" s="11"/>
      <c r="B22" s="18" t="e">
        <f>#REF!</f>
        <v>#REF!</v>
      </c>
      <c r="C22" s="18">
        <v>5</v>
      </c>
      <c r="D22" s="18" t="s">
        <v>13</v>
      </c>
      <c r="E22" s="32" t="e">
        <f>#REF!</f>
        <v>#REF!</v>
      </c>
      <c r="F22" s="32" t="e">
        <f>#REF!</f>
        <v>#REF!</v>
      </c>
      <c r="G22" s="32" t="e">
        <f>C22*E22</f>
        <v>#REF!</v>
      </c>
      <c r="H22" s="32" t="e">
        <f>C22*F22</f>
        <v>#REF!</v>
      </c>
      <c r="I22" s="37" t="e">
        <f>G22+H22</f>
        <v>#REF!</v>
      </c>
      <c r="K22" s="4" t="e">
        <f>#REF!</f>
        <v>#REF!</v>
      </c>
      <c r="L22" s="4" t="e">
        <f>#REF!</f>
        <v>#REF!</v>
      </c>
      <c r="M22" s="4"/>
      <c r="N22" s="4"/>
    </row>
    <row r="23" spans="1:14" x14ac:dyDescent="0.2">
      <c r="A23" s="11"/>
      <c r="B23" s="18" t="e">
        <f>#REF!</f>
        <v>#REF!</v>
      </c>
      <c r="C23" s="18">
        <f>7*C19</f>
        <v>28</v>
      </c>
      <c r="D23" s="18" t="s">
        <v>8</v>
      </c>
      <c r="E23" s="32" t="e">
        <f>#REF!</f>
        <v>#REF!</v>
      </c>
      <c r="F23" s="32" t="e">
        <f>#REF!</f>
        <v>#REF!</v>
      </c>
      <c r="G23" s="32" t="e">
        <f>C23*E23</f>
        <v>#REF!</v>
      </c>
      <c r="H23" s="32" t="e">
        <f>C23*F23</f>
        <v>#REF!</v>
      </c>
      <c r="I23" s="37" t="e">
        <f>G23+H23</f>
        <v>#REF!</v>
      </c>
      <c r="K23" s="4" t="e">
        <f>#REF!</f>
        <v>#REF!</v>
      </c>
      <c r="L23" s="4" t="e">
        <f>#REF!</f>
        <v>#REF!</v>
      </c>
      <c r="M23" s="4"/>
      <c r="N23" s="4"/>
    </row>
    <row r="24" spans="1:14" x14ac:dyDescent="0.2">
      <c r="A24" s="12" t="s">
        <v>16</v>
      </c>
      <c r="B24" s="7"/>
      <c r="C24" s="8"/>
      <c r="D24" s="8"/>
      <c r="E24" s="8"/>
      <c r="F24" s="8"/>
      <c r="G24" s="8"/>
      <c r="H24" s="8"/>
      <c r="I24" s="56"/>
      <c r="K24" s="4"/>
      <c r="L24" s="4"/>
      <c r="M24" s="4"/>
      <c r="N24" s="4"/>
    </row>
    <row r="25" spans="1:14" x14ac:dyDescent="0.2">
      <c r="A25" s="11"/>
      <c r="B25" s="18" t="e">
        <f>#REF!</f>
        <v>#REF!</v>
      </c>
      <c r="C25" s="18">
        <v>1</v>
      </c>
      <c r="D25" s="18" t="s">
        <v>15</v>
      </c>
      <c r="E25" s="32" t="e">
        <f>#REF!</f>
        <v>#REF!</v>
      </c>
      <c r="F25" s="32" t="e">
        <f>#REF!</f>
        <v>#REF!</v>
      </c>
      <c r="G25" s="32" t="e">
        <f>C25*E25</f>
        <v>#REF!</v>
      </c>
      <c r="H25" s="32" t="e">
        <f>C25*F25</f>
        <v>#REF!</v>
      </c>
      <c r="I25" s="37" t="e">
        <f>G25+H25</f>
        <v>#REF!</v>
      </c>
      <c r="K25" s="4" t="e">
        <f>#REF!</f>
        <v>#REF!</v>
      </c>
      <c r="L25" s="4" t="e">
        <f>#REF!</f>
        <v>#REF!</v>
      </c>
      <c r="M25" s="4"/>
      <c r="N25" s="4"/>
    </row>
    <row r="26" spans="1:14" x14ac:dyDescent="0.2">
      <c r="A26" s="12" t="s">
        <v>2</v>
      </c>
      <c r="B26" s="7"/>
      <c r="C26" s="8"/>
      <c r="D26" s="8"/>
      <c r="E26" s="8"/>
      <c r="F26" s="8"/>
      <c r="G26" s="8"/>
      <c r="H26" s="8"/>
      <c r="I26" s="56"/>
      <c r="K26" s="4"/>
      <c r="L26" s="4"/>
      <c r="M26" s="4"/>
      <c r="N26" s="4"/>
    </row>
    <row r="27" spans="1:14" x14ac:dyDescent="0.2">
      <c r="A27" s="11"/>
      <c r="B27" s="18" t="e">
        <f>#REF!</f>
        <v>#REF!</v>
      </c>
      <c r="C27" s="18">
        <v>1</v>
      </c>
      <c r="D27" s="18" t="s">
        <v>15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4" t="e">
        <f>#REF!</f>
        <v>#REF!</v>
      </c>
      <c r="L27" s="4" t="e">
        <f>#REF!</f>
        <v>#REF!</v>
      </c>
      <c r="M27" s="4"/>
      <c r="N27" s="4"/>
    </row>
    <row r="28" spans="1:14" x14ac:dyDescent="0.2">
      <c r="A28" s="11"/>
      <c r="B28" s="18" t="e">
        <f>#REF!</f>
        <v>#REF!</v>
      </c>
      <c r="C28" s="18">
        <v>1</v>
      </c>
      <c r="D28" s="18" t="s">
        <v>15</v>
      </c>
      <c r="E28" s="32" t="e">
        <f>#REF!</f>
        <v>#REF!</v>
      </c>
      <c r="F28" s="32" t="e">
        <f>#REF!</f>
        <v>#REF!</v>
      </c>
      <c r="G28" s="32" t="e">
        <f>C28*E28</f>
        <v>#REF!</v>
      </c>
      <c r="H28" s="32" t="e">
        <f>C28*F28</f>
        <v>#REF!</v>
      </c>
      <c r="I28" s="37" t="e">
        <f>G28+H28</f>
        <v>#REF!</v>
      </c>
      <c r="K28" s="4" t="e">
        <f>#REF!</f>
        <v>#REF!</v>
      </c>
      <c r="L28" s="4" t="e">
        <f>#REF!</f>
        <v>#REF!</v>
      </c>
      <c r="M28" s="4"/>
      <c r="N28" s="4"/>
    </row>
    <row r="29" spans="1:14" x14ac:dyDescent="0.2">
      <c r="A29" s="11"/>
      <c r="B29" s="18" t="e">
        <f>#REF!</f>
        <v>#REF!</v>
      </c>
      <c r="C29" s="18">
        <v>1</v>
      </c>
      <c r="D29" s="18" t="s">
        <v>15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4" t="e">
        <f>#REF!</f>
        <v>#REF!</v>
      </c>
      <c r="L29" s="4" t="e">
        <f>#REF!</f>
        <v>#REF!</v>
      </c>
      <c r="M29" s="4"/>
      <c r="N29" s="4"/>
    </row>
    <row r="30" spans="1:14" ht="13.5" thickBot="1" x14ac:dyDescent="0.25">
      <c r="A30" s="13"/>
      <c r="B30" s="9"/>
      <c r="C30" s="9"/>
      <c r="D30" s="9"/>
      <c r="E30" s="9"/>
      <c r="F30" s="57" t="s">
        <v>46</v>
      </c>
      <c r="G30" s="34" t="e">
        <f>SUM(G7:G29)</f>
        <v>#REF!</v>
      </c>
      <c r="H30" s="34" t="e">
        <f>SUM(H7:H29)</f>
        <v>#REF!</v>
      </c>
      <c r="I30" s="53" t="e">
        <f>SUM(I7:I29)</f>
        <v>#REF!</v>
      </c>
      <c r="K30" s="4" t="e">
        <f>SUMPRODUCT(K7:K29,C7:C29)</f>
        <v>#REF!</v>
      </c>
      <c r="L30" s="4" t="e">
        <f>SUMPRODUCT(L7:L29,C7:C29)</f>
        <v>#REF!</v>
      </c>
      <c r="M30" s="4" t="e">
        <f>SUM(K30:L30)</f>
        <v>#REF!</v>
      </c>
      <c r="N30" s="4"/>
    </row>
    <row r="31" spans="1:14" x14ac:dyDescent="0.2">
      <c r="A31" s="3"/>
      <c r="B31" s="2"/>
      <c r="C31" s="31"/>
      <c r="D31" s="2"/>
      <c r="E31" s="2"/>
      <c r="F31" s="58" t="s">
        <v>47</v>
      </c>
      <c r="G31" s="59" t="e">
        <f>G30*1.27</f>
        <v>#REF!</v>
      </c>
      <c r="H31" s="59" t="e">
        <f>H30*1.27</f>
        <v>#REF!</v>
      </c>
      <c r="I31" s="59" t="e">
        <f>I30*1.27</f>
        <v>#REF!</v>
      </c>
      <c r="L31" t="s">
        <v>36</v>
      </c>
      <c r="M31" s="61" t="e">
        <f>I30-M30</f>
        <v>#REF!</v>
      </c>
      <c r="N31" s="36" t="e">
        <f>M31/M30</f>
        <v>#REF!</v>
      </c>
    </row>
    <row r="32" spans="1:14" x14ac:dyDescent="0.2">
      <c r="N32" s="36" t="e">
        <f>M31/I30</f>
        <v>#REF!</v>
      </c>
    </row>
    <row r="33" spans="2:5" x14ac:dyDescent="0.2">
      <c r="B33" s="60" t="s">
        <v>77</v>
      </c>
    </row>
    <row r="36" spans="2:5" x14ac:dyDescent="0.2">
      <c r="E36" s="60" t="s">
        <v>60</v>
      </c>
    </row>
    <row r="37" spans="2:5" x14ac:dyDescent="0.2">
      <c r="E37" s="60" t="s">
        <v>61</v>
      </c>
    </row>
  </sheetData>
  <pageMargins left="0.7" right="0.7" top="0.75" bottom="0.75" header="0.3" footer="0.3"/>
  <pageSetup paperSize="9" scale="86" fitToHeight="0" orientation="portrait" horizontalDpi="4294967293" verticalDpi="300" r:id="rId1"/>
  <colBreaks count="1" manualBreakCount="1">
    <brk id="9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58CB4-F1F4-4075-A582-4F08C5ACD292}">
  <dimension ref="A1:N37"/>
  <sheetViews>
    <sheetView view="pageBreakPreview" topLeftCell="A7" zoomScaleNormal="100" zoomScaleSheetLayoutView="100" workbookViewId="0">
      <selection activeCell="J15" sqref="J15"/>
    </sheetView>
  </sheetViews>
  <sheetFormatPr defaultRowHeight="12.75" x14ac:dyDescent="0.2"/>
  <cols>
    <col min="1" max="1" width="4.5703125" customWidth="1"/>
    <col min="2" max="2" width="32.85546875" customWidth="1"/>
    <col min="7" max="8" width="9.5703125" bestFit="1" customWidth="1"/>
    <col min="9" max="9" width="9.85546875" bestFit="1" customWidth="1"/>
    <col min="11" max="12" width="11.42578125" bestFit="1" customWidth="1"/>
    <col min="13" max="13" width="11.5703125" bestFit="1" customWidth="1"/>
  </cols>
  <sheetData>
    <row r="1" spans="1:13" ht="45.75" customHeight="1" x14ac:dyDescent="0.2"/>
    <row r="2" spans="1:13" ht="20.25" x14ac:dyDescent="0.3">
      <c r="A2" s="54" t="s">
        <v>17</v>
      </c>
      <c r="B2" s="2"/>
      <c r="C2" s="31"/>
      <c r="D2" s="2"/>
      <c r="G2" s="23" t="s">
        <v>58</v>
      </c>
    </row>
    <row r="3" spans="1:13" ht="20.25" x14ac:dyDescent="0.3">
      <c r="A3" s="54" t="s">
        <v>65</v>
      </c>
      <c r="B3" s="54"/>
      <c r="C3" s="54"/>
      <c r="D3" s="54"/>
      <c r="E3" s="54"/>
      <c r="F3" s="54"/>
      <c r="G3" s="54"/>
      <c r="H3" s="54"/>
      <c r="I3" s="54"/>
    </row>
    <row r="4" spans="1:13" ht="21.75" thickBot="1" x14ac:dyDescent="0.4">
      <c r="A4" s="55" t="s">
        <v>54</v>
      </c>
      <c r="B4" s="55"/>
      <c r="C4" s="55"/>
      <c r="D4" s="55"/>
      <c r="E4" s="55"/>
      <c r="F4" s="55"/>
      <c r="G4" s="55"/>
      <c r="H4" s="55"/>
      <c r="I4" s="55"/>
    </row>
    <row r="5" spans="1:13" ht="34.5" thickBot="1" x14ac:dyDescent="0.25">
      <c r="A5" s="17" t="s">
        <v>38</v>
      </c>
      <c r="B5" s="14" t="s">
        <v>6</v>
      </c>
      <c r="C5" s="15" t="s">
        <v>39</v>
      </c>
      <c r="D5" s="14" t="s">
        <v>40</v>
      </c>
      <c r="E5" s="14" t="s">
        <v>41</v>
      </c>
      <c r="F5" s="14" t="s">
        <v>42</v>
      </c>
      <c r="G5" s="14" t="s">
        <v>43</v>
      </c>
      <c r="H5" s="14" t="s">
        <v>44</v>
      </c>
      <c r="I5" s="16" t="s">
        <v>45</v>
      </c>
    </row>
    <row r="6" spans="1:13" x14ac:dyDescent="0.2">
      <c r="A6" s="10" t="s">
        <v>18</v>
      </c>
      <c r="B6" s="5"/>
      <c r="C6" s="5"/>
      <c r="D6" s="5"/>
      <c r="E6" s="5"/>
      <c r="F6" s="5"/>
      <c r="G6" s="5"/>
      <c r="H6" s="5"/>
      <c r="I6" s="6"/>
    </row>
    <row r="7" spans="1:13" ht="22.5" x14ac:dyDescent="0.2">
      <c r="A7" s="11"/>
      <c r="B7" s="18" t="s">
        <v>19</v>
      </c>
      <c r="C7" s="24">
        <f>1*1*1.2*4</f>
        <v>4.8</v>
      </c>
      <c r="D7" s="25" t="s">
        <v>7</v>
      </c>
      <c r="E7" s="32">
        <v>0</v>
      </c>
      <c r="F7" s="32" t="e">
        <f>#REF!</f>
        <v>#REF!</v>
      </c>
      <c r="G7" s="32">
        <f>C7*E7</f>
        <v>0</v>
      </c>
      <c r="H7" s="32" t="e">
        <f>F7*C7</f>
        <v>#REF!</v>
      </c>
      <c r="I7" s="37" t="e">
        <f>G7+H7</f>
        <v>#REF!</v>
      </c>
      <c r="K7" s="4" t="e">
        <f>#REF!</f>
        <v>#REF!</v>
      </c>
      <c r="L7" s="4" t="e">
        <f>#REF!</f>
        <v>#REF!</v>
      </c>
      <c r="M7" s="4"/>
    </row>
    <row r="8" spans="1:13" x14ac:dyDescent="0.2">
      <c r="A8" s="11"/>
      <c r="B8" s="18" t="e">
        <f>#REF!</f>
        <v>#REF!</v>
      </c>
      <c r="C8" s="18">
        <v>4</v>
      </c>
      <c r="D8" s="18" t="s">
        <v>10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4" t="e">
        <f>#REF!</f>
        <v>#REF!</v>
      </c>
      <c r="L8" s="4" t="e">
        <f>#REF!</f>
        <v>#REF!</v>
      </c>
      <c r="M8" s="4"/>
    </row>
    <row r="9" spans="1:13" x14ac:dyDescent="0.2">
      <c r="A9" s="11"/>
      <c r="B9" s="18" t="e">
        <f>#REF!</f>
        <v>#REF!</v>
      </c>
      <c r="C9" s="18">
        <v>170</v>
      </c>
      <c r="D9" s="18" t="s">
        <v>8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4" t="e">
        <f>#REF!</f>
        <v>#REF!</v>
      </c>
      <c r="L9" s="4" t="e">
        <f>#REF!</f>
        <v>#REF!</v>
      </c>
      <c r="M9" s="4"/>
    </row>
    <row r="10" spans="1:13" x14ac:dyDescent="0.2">
      <c r="A10" s="12" t="s">
        <v>0</v>
      </c>
      <c r="B10" s="7"/>
      <c r="C10" s="8"/>
      <c r="D10" s="8"/>
      <c r="E10" s="8"/>
      <c r="F10" s="8"/>
      <c r="G10" s="8"/>
      <c r="H10" s="8"/>
      <c r="I10" s="56"/>
      <c r="K10" s="4"/>
      <c r="L10" s="4"/>
      <c r="M10" s="4"/>
    </row>
    <row r="11" spans="1:13" ht="22.5" x14ac:dyDescent="0.2">
      <c r="A11" s="11"/>
      <c r="B11" s="18" t="s">
        <v>25</v>
      </c>
      <c r="C11" s="18">
        <v>50</v>
      </c>
      <c r="D11" s="18" t="s">
        <v>8</v>
      </c>
      <c r="E11" s="32" t="e">
        <f>#REF!</f>
        <v>#REF!</v>
      </c>
      <c r="F11" s="32" t="e">
        <f>#REF!</f>
        <v>#REF!</v>
      </c>
      <c r="G11" s="32" t="e">
        <f>C11*E11</f>
        <v>#REF!</v>
      </c>
      <c r="H11" s="32" t="e">
        <f>F11*C11</f>
        <v>#REF!</v>
      </c>
      <c r="I11" s="37" t="e">
        <f>G11+H11</f>
        <v>#REF!</v>
      </c>
      <c r="K11" s="4" t="e">
        <f>#REF!</f>
        <v>#REF!</v>
      </c>
      <c r="L11" s="4" t="e">
        <f>#REF!</f>
        <v>#REF!</v>
      </c>
      <c r="M11" s="4"/>
    </row>
    <row r="12" spans="1:13" x14ac:dyDescent="0.2">
      <c r="A12" s="11"/>
      <c r="B12" s="18" t="s">
        <v>1</v>
      </c>
      <c r="C12" s="18">
        <v>170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4" t="e">
        <f>#REF!</f>
        <v>#REF!</v>
      </c>
      <c r="L12" s="4" t="e">
        <f>#REF!</f>
        <v>#REF!</v>
      </c>
      <c r="M12" s="4"/>
    </row>
    <row r="13" spans="1:13" x14ac:dyDescent="0.2">
      <c r="A13" s="11"/>
      <c r="B13" s="18" t="s">
        <v>9</v>
      </c>
      <c r="C13" s="18">
        <v>7</v>
      </c>
      <c r="D13" s="18" t="s">
        <v>10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4" t="e">
        <f>#REF!</f>
        <v>#REF!</v>
      </c>
      <c r="L13" s="4" t="e">
        <f>#REF!</f>
        <v>#REF!</v>
      </c>
      <c r="M13" s="4"/>
    </row>
    <row r="14" spans="1:13" x14ac:dyDescent="0.2">
      <c r="A14" s="12" t="s">
        <v>11</v>
      </c>
      <c r="B14" s="7"/>
      <c r="C14" s="8"/>
      <c r="D14" s="8"/>
      <c r="E14" s="8"/>
      <c r="F14" s="8"/>
      <c r="G14" s="8"/>
      <c r="H14" s="8"/>
      <c r="I14" s="56"/>
      <c r="K14" s="4"/>
      <c r="L14" s="4"/>
      <c r="M14" s="4"/>
    </row>
    <row r="15" spans="1:13" x14ac:dyDescent="0.2">
      <c r="A15" s="11"/>
      <c r="B15" s="18" t="e">
        <f>#REF!</f>
        <v>#REF!</v>
      </c>
      <c r="C15" s="18">
        <v>50</v>
      </c>
      <c r="D15" s="18" t="s">
        <v>8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C15*F15</f>
        <v>#REF!</v>
      </c>
      <c r="I15" s="37" t="e">
        <f>G15+H15</f>
        <v>#REF!</v>
      </c>
      <c r="K15" s="4" t="e">
        <f>#REF!</f>
        <v>#REF!</v>
      </c>
      <c r="L15" s="4" t="e">
        <f>#REF!</f>
        <v>#REF!</v>
      </c>
      <c r="M15" s="4"/>
    </row>
    <row r="16" spans="1:13" x14ac:dyDescent="0.2">
      <c r="A16" s="11"/>
      <c r="B16" s="18" t="e">
        <f>#REF!</f>
        <v>#REF!</v>
      </c>
      <c r="C16" s="18">
        <v>130</v>
      </c>
      <c r="D16" s="18" t="s">
        <v>8</v>
      </c>
      <c r="E16" s="32" t="e">
        <f>#REF!</f>
        <v>#REF!</v>
      </c>
      <c r="F16" s="32" t="e">
        <f>#REF!</f>
        <v>#REF!</v>
      </c>
      <c r="G16" s="32" t="e">
        <f>C16*E16</f>
        <v>#REF!</v>
      </c>
      <c r="H16" s="32" t="e">
        <f>C16*F16</f>
        <v>#REF!</v>
      </c>
      <c r="I16" s="37" t="e">
        <f>G16+H16</f>
        <v>#REF!</v>
      </c>
      <c r="K16" s="4" t="e">
        <f>#REF!</f>
        <v>#REF!</v>
      </c>
      <c r="L16" s="4" t="e">
        <f>#REF!</f>
        <v>#REF!</v>
      </c>
      <c r="M16" s="4"/>
    </row>
    <row r="17" spans="1:14" x14ac:dyDescent="0.2">
      <c r="A17" s="11"/>
      <c r="B17" s="18" t="s">
        <v>22</v>
      </c>
      <c r="C17" s="18">
        <v>200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4" t="e">
        <f>#REF!</f>
        <v>#REF!</v>
      </c>
      <c r="L17" s="4" t="e">
        <f>#REF!</f>
        <v>#REF!</v>
      </c>
      <c r="M17" s="4"/>
    </row>
    <row r="18" spans="1:14" x14ac:dyDescent="0.2">
      <c r="A18" s="12" t="s">
        <v>12</v>
      </c>
      <c r="B18" s="7"/>
      <c r="C18" s="8"/>
      <c r="D18" s="8"/>
      <c r="E18" s="8"/>
      <c r="F18" s="8"/>
      <c r="G18" s="8"/>
      <c r="H18" s="8"/>
      <c r="I18" s="56"/>
      <c r="K18" s="4"/>
      <c r="L18" s="4"/>
      <c r="M18" s="4"/>
    </row>
    <row r="19" spans="1:14" x14ac:dyDescent="0.2">
      <c r="A19" s="11"/>
      <c r="B19" s="18" t="e">
        <f>#REF!</f>
        <v>#REF!</v>
      </c>
      <c r="C19" s="18">
        <v>4</v>
      </c>
      <c r="D19" s="18" t="s">
        <v>13</v>
      </c>
      <c r="E19" s="32" t="e">
        <f>#REF!</f>
        <v>#REF!</v>
      </c>
      <c r="F19" s="32" t="e">
        <f>#REF!</f>
        <v>#REF!</v>
      </c>
      <c r="G19" s="32" t="e">
        <f>C19*E19</f>
        <v>#REF!</v>
      </c>
      <c r="H19" s="32" t="e">
        <f>C19*F19</f>
        <v>#REF!</v>
      </c>
      <c r="I19" s="37" t="e">
        <f>G19+H19</f>
        <v>#REF!</v>
      </c>
      <c r="K19" s="4" t="e">
        <f>#REF!</f>
        <v>#REF!</v>
      </c>
      <c r="L19" s="4" t="e">
        <f>#REF!</f>
        <v>#REF!</v>
      </c>
      <c r="M19" s="4"/>
    </row>
    <row r="20" spans="1:14" x14ac:dyDescent="0.2">
      <c r="A20" s="11"/>
      <c r="B20" s="18" t="e">
        <f>#REF!</f>
        <v>#REF!</v>
      </c>
      <c r="C20" s="18">
        <v>16</v>
      </c>
      <c r="D20" s="18" t="s">
        <v>13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4" t="e">
        <f>#REF!</f>
        <v>#REF!</v>
      </c>
      <c r="L20" s="4" t="e">
        <f>#REF!</f>
        <v>#REF!</v>
      </c>
      <c r="M20" s="4"/>
    </row>
    <row r="21" spans="1:14" x14ac:dyDescent="0.2">
      <c r="A21" s="12" t="s">
        <v>14</v>
      </c>
      <c r="B21" s="7"/>
      <c r="C21" s="8"/>
      <c r="D21" s="8"/>
      <c r="E21" s="8"/>
      <c r="F21" s="8"/>
      <c r="G21" s="8"/>
      <c r="H21" s="8"/>
      <c r="I21" s="56"/>
      <c r="K21" s="4"/>
      <c r="L21" s="4"/>
      <c r="M21" s="4"/>
    </row>
    <row r="22" spans="1:14" x14ac:dyDescent="0.2">
      <c r="A22" s="11"/>
      <c r="B22" s="18" t="e">
        <f>#REF!</f>
        <v>#REF!</v>
      </c>
      <c r="C22" s="18">
        <v>5</v>
      </c>
      <c r="D22" s="18" t="s">
        <v>13</v>
      </c>
      <c r="E22" s="32" t="e">
        <f>#REF!</f>
        <v>#REF!</v>
      </c>
      <c r="F22" s="32" t="e">
        <f>#REF!</f>
        <v>#REF!</v>
      </c>
      <c r="G22" s="32" t="e">
        <f>C22*E22</f>
        <v>#REF!</v>
      </c>
      <c r="H22" s="32" t="e">
        <f>C22*F22</f>
        <v>#REF!</v>
      </c>
      <c r="I22" s="37" t="e">
        <f>G22+H22</f>
        <v>#REF!</v>
      </c>
      <c r="K22" s="4" t="e">
        <f>#REF!</f>
        <v>#REF!</v>
      </c>
      <c r="L22" s="4" t="e">
        <f>#REF!</f>
        <v>#REF!</v>
      </c>
      <c r="M22" s="4"/>
    </row>
    <row r="23" spans="1:14" x14ac:dyDescent="0.2">
      <c r="A23" s="11"/>
      <c r="B23" s="18" t="e">
        <f>#REF!</f>
        <v>#REF!</v>
      </c>
      <c r="C23" s="18">
        <f>7*C19</f>
        <v>28</v>
      </c>
      <c r="D23" s="18" t="s">
        <v>8</v>
      </c>
      <c r="E23" s="32" t="e">
        <f>#REF!</f>
        <v>#REF!</v>
      </c>
      <c r="F23" s="32" t="e">
        <f>#REF!</f>
        <v>#REF!</v>
      </c>
      <c r="G23" s="32" t="e">
        <f>C23*E23</f>
        <v>#REF!</v>
      </c>
      <c r="H23" s="32" t="e">
        <f>C23*F23</f>
        <v>#REF!</v>
      </c>
      <c r="I23" s="37" t="e">
        <f>G23+H23</f>
        <v>#REF!</v>
      </c>
      <c r="K23" s="4" t="e">
        <f>#REF!</f>
        <v>#REF!</v>
      </c>
      <c r="L23" s="4" t="e">
        <f>#REF!</f>
        <v>#REF!</v>
      </c>
      <c r="M23" s="4"/>
    </row>
    <row r="24" spans="1:14" x14ac:dyDescent="0.2">
      <c r="A24" s="12" t="s">
        <v>16</v>
      </c>
      <c r="B24" s="7"/>
      <c r="C24" s="8"/>
      <c r="D24" s="8"/>
      <c r="E24" s="8"/>
      <c r="F24" s="8"/>
      <c r="G24" s="8"/>
      <c r="H24" s="8"/>
      <c r="I24" s="56"/>
      <c r="K24" s="4"/>
      <c r="L24" s="4"/>
      <c r="M24" s="4"/>
    </row>
    <row r="25" spans="1:14" x14ac:dyDescent="0.2">
      <c r="A25" s="11"/>
      <c r="B25" s="18" t="e">
        <f>#REF!</f>
        <v>#REF!</v>
      </c>
      <c r="C25" s="18">
        <v>1</v>
      </c>
      <c r="D25" s="18" t="s">
        <v>15</v>
      </c>
      <c r="E25" s="32" t="e">
        <f>#REF!</f>
        <v>#REF!</v>
      </c>
      <c r="F25" s="32" t="e">
        <f>#REF!</f>
        <v>#REF!</v>
      </c>
      <c r="G25" s="32" t="e">
        <f>C25*E25</f>
        <v>#REF!</v>
      </c>
      <c r="H25" s="32" t="e">
        <f>C25*F25</f>
        <v>#REF!</v>
      </c>
      <c r="I25" s="37" t="e">
        <f>G25+H25</f>
        <v>#REF!</v>
      </c>
      <c r="K25" s="4" t="e">
        <f>#REF!</f>
        <v>#REF!</v>
      </c>
      <c r="L25" s="4" t="e">
        <f>#REF!</f>
        <v>#REF!</v>
      </c>
      <c r="M25" s="4"/>
    </row>
    <row r="26" spans="1:14" x14ac:dyDescent="0.2">
      <c r="A26" s="12" t="s">
        <v>2</v>
      </c>
      <c r="B26" s="7"/>
      <c r="C26" s="8"/>
      <c r="D26" s="8"/>
      <c r="E26" s="8"/>
      <c r="F26" s="8"/>
      <c r="G26" s="8"/>
      <c r="H26" s="8"/>
      <c r="I26" s="56"/>
      <c r="K26" s="4"/>
      <c r="L26" s="4"/>
      <c r="M26" s="4"/>
    </row>
    <row r="27" spans="1:14" x14ac:dyDescent="0.2">
      <c r="A27" s="11"/>
      <c r="B27" s="18" t="e">
        <f>#REF!</f>
        <v>#REF!</v>
      </c>
      <c r="C27" s="18">
        <v>1</v>
      </c>
      <c r="D27" s="18" t="s">
        <v>15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4" t="e">
        <f>#REF!</f>
        <v>#REF!</v>
      </c>
      <c r="L27" s="4" t="e">
        <f>#REF!</f>
        <v>#REF!</v>
      </c>
      <c r="M27" s="4"/>
    </row>
    <row r="28" spans="1:14" x14ac:dyDescent="0.2">
      <c r="A28" s="11"/>
      <c r="B28" s="18" t="e">
        <f>#REF!</f>
        <v>#REF!</v>
      </c>
      <c r="C28" s="18">
        <v>1</v>
      </c>
      <c r="D28" s="18" t="s">
        <v>15</v>
      </c>
      <c r="E28" s="32" t="e">
        <f>#REF!</f>
        <v>#REF!</v>
      </c>
      <c r="F28" s="32" t="e">
        <f>#REF!</f>
        <v>#REF!</v>
      </c>
      <c r="G28" s="32" t="e">
        <f>C28*E28</f>
        <v>#REF!</v>
      </c>
      <c r="H28" s="32" t="e">
        <f>C28*F28</f>
        <v>#REF!</v>
      </c>
      <c r="I28" s="37" t="e">
        <f>G28+H28</f>
        <v>#REF!</v>
      </c>
      <c r="K28" s="4" t="e">
        <f>#REF!</f>
        <v>#REF!</v>
      </c>
      <c r="L28" s="4" t="e">
        <f>#REF!</f>
        <v>#REF!</v>
      </c>
      <c r="M28" s="4"/>
    </row>
    <row r="29" spans="1:14" x14ac:dyDescent="0.2">
      <c r="A29" s="11"/>
      <c r="B29" s="18" t="e">
        <f>#REF!</f>
        <v>#REF!</v>
      </c>
      <c r="C29" s="18">
        <v>1</v>
      </c>
      <c r="D29" s="18" t="s">
        <v>15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4" t="e">
        <f>#REF!</f>
        <v>#REF!</v>
      </c>
      <c r="L29" s="4" t="e">
        <f>#REF!</f>
        <v>#REF!</v>
      </c>
      <c r="M29" s="4"/>
    </row>
    <row r="30" spans="1:14" ht="13.5" thickBot="1" x14ac:dyDescent="0.25">
      <c r="A30" s="13"/>
      <c r="B30" s="9"/>
      <c r="C30" s="9"/>
      <c r="D30" s="9"/>
      <c r="E30" s="9"/>
      <c r="F30" s="57" t="s">
        <v>46</v>
      </c>
      <c r="G30" s="34" t="e">
        <f>SUM(G7:G29)</f>
        <v>#REF!</v>
      </c>
      <c r="H30" s="34" t="e">
        <f>SUM(H7:H29)</f>
        <v>#REF!</v>
      </c>
      <c r="I30" s="53" t="e">
        <f>SUM(I7:I29)</f>
        <v>#REF!</v>
      </c>
      <c r="K30" s="4" t="e">
        <f>SUMPRODUCT(K7:K29,C7:C29)</f>
        <v>#REF!</v>
      </c>
      <c r="L30" s="4" t="e">
        <f>SUMPRODUCT(L7:L29,C7:C29)</f>
        <v>#REF!</v>
      </c>
      <c r="M30" s="4" t="e">
        <f>SUM(K30:L30)</f>
        <v>#REF!</v>
      </c>
    </row>
    <row r="31" spans="1:14" x14ac:dyDescent="0.2">
      <c r="A31" s="3"/>
      <c r="B31" s="2"/>
      <c r="C31" s="31"/>
      <c r="D31" s="2"/>
      <c r="E31" s="2"/>
      <c r="F31" s="58" t="s">
        <v>47</v>
      </c>
      <c r="G31" s="59" t="e">
        <f>G30*1.27</f>
        <v>#REF!</v>
      </c>
      <c r="H31" s="59" t="e">
        <f>H30*1.27</f>
        <v>#REF!</v>
      </c>
      <c r="I31" s="59" t="e">
        <f>I30*1.27</f>
        <v>#REF!</v>
      </c>
      <c r="L31" s="60" t="s">
        <v>36</v>
      </c>
      <c r="M31" s="61" t="e">
        <f>I30-M30</f>
        <v>#REF!</v>
      </c>
      <c r="N31" s="36" t="e">
        <f>M31/M30</f>
        <v>#REF!</v>
      </c>
    </row>
    <row r="32" spans="1:14" x14ac:dyDescent="0.2">
      <c r="N32" s="36" t="e">
        <f>M31/I30</f>
        <v>#REF!</v>
      </c>
    </row>
    <row r="33" spans="2:5" x14ac:dyDescent="0.2">
      <c r="B33" s="60" t="s">
        <v>67</v>
      </c>
    </row>
    <row r="36" spans="2:5" x14ac:dyDescent="0.2">
      <c r="E36" s="60" t="s">
        <v>60</v>
      </c>
    </row>
    <row r="37" spans="2:5" x14ac:dyDescent="0.2">
      <c r="E37" s="60" t="s">
        <v>61</v>
      </c>
    </row>
  </sheetData>
  <pageMargins left="0.7" right="0.7" top="0.75" bottom="0.75" header="0.3" footer="0.3"/>
  <pageSetup paperSize="9" scale="85" orientation="portrait" horizontalDpi="4294967293" verticalDpi="300" r:id="rId1"/>
  <colBreaks count="1" manualBreakCount="1">
    <brk id="9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644A7-6C37-48BD-B784-06E1A1DCA851}">
  <dimension ref="A1:N37"/>
  <sheetViews>
    <sheetView view="pageBreakPreview" zoomScaleNormal="100" zoomScaleSheetLayoutView="100" workbookViewId="0">
      <selection activeCell="J15" sqref="J15"/>
    </sheetView>
  </sheetViews>
  <sheetFormatPr defaultRowHeight="12.75" x14ac:dyDescent="0.2"/>
  <cols>
    <col min="1" max="1" width="4.5703125" customWidth="1"/>
    <col min="2" max="2" width="32.85546875" customWidth="1"/>
    <col min="7" max="8" width="9.5703125" bestFit="1" customWidth="1"/>
    <col min="9" max="9" width="9.85546875" bestFit="1" customWidth="1"/>
    <col min="11" max="12" width="11.42578125" bestFit="1" customWidth="1"/>
    <col min="13" max="13" width="11.5703125" bestFit="1" customWidth="1"/>
  </cols>
  <sheetData>
    <row r="1" spans="1:13" ht="45.75" customHeight="1" x14ac:dyDescent="0.2"/>
    <row r="2" spans="1:13" ht="20.25" x14ac:dyDescent="0.3">
      <c r="A2" s="54" t="s">
        <v>17</v>
      </c>
      <c r="B2" s="2"/>
      <c r="C2" s="31"/>
      <c r="D2" s="2"/>
      <c r="G2" s="23" t="s">
        <v>58</v>
      </c>
    </row>
    <row r="3" spans="1:13" ht="20.25" x14ac:dyDescent="0.3">
      <c r="A3" s="54" t="s">
        <v>65</v>
      </c>
      <c r="B3" s="54"/>
      <c r="C3" s="54"/>
      <c r="D3" s="54"/>
      <c r="E3" s="54"/>
      <c r="F3" s="54"/>
      <c r="G3" s="54"/>
      <c r="H3" s="54"/>
      <c r="I3" s="54"/>
    </row>
    <row r="4" spans="1:13" ht="21.75" thickBot="1" x14ac:dyDescent="0.4">
      <c r="A4" s="55" t="s">
        <v>68</v>
      </c>
      <c r="B4" s="55"/>
      <c r="C4" s="55"/>
      <c r="D4" s="55"/>
      <c r="E4" s="55"/>
      <c r="F4" s="55"/>
      <c r="G4" s="55"/>
      <c r="H4" s="55"/>
      <c r="I4" s="55"/>
    </row>
    <row r="5" spans="1:13" ht="34.5" thickBot="1" x14ac:dyDescent="0.25">
      <c r="A5" s="17" t="s">
        <v>38</v>
      </c>
      <c r="B5" s="14" t="s">
        <v>6</v>
      </c>
      <c r="C5" s="15" t="s">
        <v>39</v>
      </c>
      <c r="D5" s="14" t="s">
        <v>40</v>
      </c>
      <c r="E5" s="14" t="s">
        <v>41</v>
      </c>
      <c r="F5" s="14" t="s">
        <v>42</v>
      </c>
      <c r="G5" s="14" t="s">
        <v>43</v>
      </c>
      <c r="H5" s="14" t="s">
        <v>44</v>
      </c>
      <c r="I5" s="16" t="s">
        <v>45</v>
      </c>
    </row>
    <row r="6" spans="1:13" x14ac:dyDescent="0.2">
      <c r="A6" s="10" t="s">
        <v>18</v>
      </c>
      <c r="B6" s="5"/>
      <c r="C6" s="5"/>
      <c r="D6" s="5"/>
      <c r="E6" s="5"/>
      <c r="F6" s="5"/>
      <c r="G6" s="5"/>
      <c r="H6" s="5"/>
      <c r="I6" s="6"/>
    </row>
    <row r="7" spans="1:13" ht="22.5" x14ac:dyDescent="0.2">
      <c r="A7" s="11"/>
      <c r="B7" s="18" t="s">
        <v>19</v>
      </c>
      <c r="C7" s="24">
        <f>1*1*1.2*4</f>
        <v>4.8</v>
      </c>
      <c r="D7" s="25" t="s">
        <v>7</v>
      </c>
      <c r="E7" s="32">
        <v>0</v>
      </c>
      <c r="F7" s="32" t="e">
        <f>#REF!</f>
        <v>#REF!</v>
      </c>
      <c r="G7" s="32">
        <f>C7*E7</f>
        <v>0</v>
      </c>
      <c r="H7" s="32" t="e">
        <f>F7*C7</f>
        <v>#REF!</v>
      </c>
      <c r="I7" s="37" t="e">
        <f>G7+H7</f>
        <v>#REF!</v>
      </c>
      <c r="K7" s="4" t="e">
        <f>#REF!</f>
        <v>#REF!</v>
      </c>
      <c r="L7" s="4" t="e">
        <f>#REF!</f>
        <v>#REF!</v>
      </c>
      <c r="M7" s="4"/>
    </row>
    <row r="8" spans="1:13" x14ac:dyDescent="0.2">
      <c r="A8" s="11"/>
      <c r="B8" s="18" t="e">
        <f>#REF!</f>
        <v>#REF!</v>
      </c>
      <c r="C8" s="18">
        <v>4</v>
      </c>
      <c r="D8" s="18" t="s">
        <v>10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4" t="e">
        <f>#REF!</f>
        <v>#REF!</v>
      </c>
      <c r="L8" s="4" t="e">
        <f>#REF!</f>
        <v>#REF!</v>
      </c>
      <c r="M8" s="4"/>
    </row>
    <row r="9" spans="1:13" x14ac:dyDescent="0.2">
      <c r="A9" s="11"/>
      <c r="B9" s="18" t="e">
        <f>#REF!</f>
        <v>#REF!</v>
      </c>
      <c r="C9" s="18">
        <v>170</v>
      </c>
      <c r="D9" s="18" t="s">
        <v>8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4" t="e">
        <f>#REF!</f>
        <v>#REF!</v>
      </c>
      <c r="L9" s="4" t="e">
        <f>#REF!</f>
        <v>#REF!</v>
      </c>
      <c r="M9" s="4"/>
    </row>
    <row r="10" spans="1:13" x14ac:dyDescent="0.2">
      <c r="A10" s="12" t="s">
        <v>0</v>
      </c>
      <c r="B10" s="7"/>
      <c r="C10" s="8"/>
      <c r="D10" s="8"/>
      <c r="E10" s="8"/>
      <c r="F10" s="8"/>
      <c r="G10" s="8"/>
      <c r="H10" s="8"/>
      <c r="I10" s="56"/>
      <c r="K10" s="4"/>
      <c r="L10" s="4"/>
      <c r="M10" s="4"/>
    </row>
    <row r="11" spans="1:13" ht="22.5" x14ac:dyDescent="0.2">
      <c r="A11" s="11"/>
      <c r="B11" s="18" t="s">
        <v>25</v>
      </c>
      <c r="C11" s="18">
        <v>50</v>
      </c>
      <c r="D11" s="18" t="s">
        <v>8</v>
      </c>
      <c r="E11" s="32" t="e">
        <f>#REF!</f>
        <v>#REF!</v>
      </c>
      <c r="F11" s="32" t="e">
        <f>#REF!</f>
        <v>#REF!</v>
      </c>
      <c r="G11" s="32" t="e">
        <f>C11*E11</f>
        <v>#REF!</v>
      </c>
      <c r="H11" s="32" t="e">
        <f>F11*C11</f>
        <v>#REF!</v>
      </c>
      <c r="I11" s="37" t="e">
        <f>G11+H11</f>
        <v>#REF!</v>
      </c>
      <c r="K11" s="4" t="e">
        <f>#REF!</f>
        <v>#REF!</v>
      </c>
      <c r="L11" s="4" t="e">
        <f>#REF!</f>
        <v>#REF!</v>
      </c>
      <c r="M11" s="4"/>
    </row>
    <row r="12" spans="1:13" x14ac:dyDescent="0.2">
      <c r="A12" s="11"/>
      <c r="B12" s="18" t="s">
        <v>1</v>
      </c>
      <c r="C12" s="18">
        <v>170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4" t="e">
        <f>#REF!</f>
        <v>#REF!</v>
      </c>
      <c r="L12" s="4" t="e">
        <f>#REF!</f>
        <v>#REF!</v>
      </c>
      <c r="M12" s="4"/>
    </row>
    <row r="13" spans="1:13" x14ac:dyDescent="0.2">
      <c r="A13" s="11"/>
      <c r="B13" s="18" t="s">
        <v>9</v>
      </c>
      <c r="C13" s="18">
        <v>7</v>
      </c>
      <c r="D13" s="18" t="s">
        <v>10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4" t="e">
        <f>#REF!</f>
        <v>#REF!</v>
      </c>
      <c r="L13" s="4" t="e">
        <f>#REF!</f>
        <v>#REF!</v>
      </c>
      <c r="M13" s="4"/>
    </row>
    <row r="14" spans="1:13" x14ac:dyDescent="0.2">
      <c r="A14" s="12" t="s">
        <v>11</v>
      </c>
      <c r="B14" s="7"/>
      <c r="C14" s="8"/>
      <c r="D14" s="8"/>
      <c r="E14" s="8"/>
      <c r="F14" s="8"/>
      <c r="G14" s="8"/>
      <c r="H14" s="8"/>
      <c r="I14" s="56"/>
      <c r="K14" s="4"/>
      <c r="L14" s="4"/>
      <c r="M14" s="4"/>
    </row>
    <row r="15" spans="1:13" x14ac:dyDescent="0.2">
      <c r="A15" s="11"/>
      <c r="B15" s="18" t="e">
        <f>#REF!</f>
        <v>#REF!</v>
      </c>
      <c r="C15" s="18">
        <v>50</v>
      </c>
      <c r="D15" s="18" t="s">
        <v>8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C15*F15</f>
        <v>#REF!</v>
      </c>
      <c r="I15" s="37" t="e">
        <f>G15+H15</f>
        <v>#REF!</v>
      </c>
      <c r="K15" s="4" t="e">
        <f>#REF!</f>
        <v>#REF!</v>
      </c>
      <c r="L15" s="4" t="e">
        <f>#REF!</f>
        <v>#REF!</v>
      </c>
      <c r="M15" s="4"/>
    </row>
    <row r="16" spans="1:13" x14ac:dyDescent="0.2">
      <c r="A16" s="11"/>
      <c r="B16" s="18" t="e">
        <f>#REF!</f>
        <v>#REF!</v>
      </c>
      <c r="C16" s="18">
        <v>130</v>
      </c>
      <c r="D16" s="18" t="s">
        <v>8</v>
      </c>
      <c r="E16" s="32" t="e">
        <f>#REF!</f>
        <v>#REF!</v>
      </c>
      <c r="F16" s="32" t="e">
        <f>#REF!</f>
        <v>#REF!</v>
      </c>
      <c r="G16" s="32" t="e">
        <f>C16*E16</f>
        <v>#REF!</v>
      </c>
      <c r="H16" s="32" t="e">
        <f>C16*F16</f>
        <v>#REF!</v>
      </c>
      <c r="I16" s="37" t="e">
        <f>G16+H16</f>
        <v>#REF!</v>
      </c>
      <c r="K16" s="4" t="e">
        <f>#REF!</f>
        <v>#REF!</v>
      </c>
      <c r="L16" s="4" t="e">
        <f>#REF!</f>
        <v>#REF!</v>
      </c>
      <c r="M16" s="4"/>
    </row>
    <row r="17" spans="1:14" x14ac:dyDescent="0.2">
      <c r="A17" s="11"/>
      <c r="B17" s="18" t="s">
        <v>22</v>
      </c>
      <c r="C17" s="18">
        <v>200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4" t="e">
        <f>#REF!</f>
        <v>#REF!</v>
      </c>
      <c r="L17" s="4" t="e">
        <f>#REF!</f>
        <v>#REF!</v>
      </c>
      <c r="M17" s="4"/>
    </row>
    <row r="18" spans="1:14" x14ac:dyDescent="0.2">
      <c r="A18" s="12" t="s">
        <v>12</v>
      </c>
      <c r="B18" s="7"/>
      <c r="C18" s="8"/>
      <c r="D18" s="8"/>
      <c r="E18" s="8"/>
      <c r="F18" s="8"/>
      <c r="G18" s="8"/>
      <c r="H18" s="8"/>
      <c r="I18" s="56"/>
      <c r="K18" s="4"/>
      <c r="L18" s="4"/>
      <c r="M18" s="4"/>
    </row>
    <row r="19" spans="1:14" x14ac:dyDescent="0.2">
      <c r="A19" s="11"/>
      <c r="B19" s="18" t="e">
        <f>#REF!</f>
        <v>#REF!</v>
      </c>
      <c r="C19" s="18">
        <v>4</v>
      </c>
      <c r="D19" s="18" t="s">
        <v>13</v>
      </c>
      <c r="E19" s="32" t="e">
        <f>#REF!</f>
        <v>#REF!</v>
      </c>
      <c r="F19" s="32" t="e">
        <f>#REF!</f>
        <v>#REF!</v>
      </c>
      <c r="G19" s="32" t="e">
        <f>C19*E19</f>
        <v>#REF!</v>
      </c>
      <c r="H19" s="32" t="e">
        <f>C19*F19</f>
        <v>#REF!</v>
      </c>
      <c r="I19" s="37" t="e">
        <f>G19+H19</f>
        <v>#REF!</v>
      </c>
      <c r="K19" s="4" t="e">
        <f>#REF!</f>
        <v>#REF!</v>
      </c>
      <c r="L19" s="4" t="e">
        <f>#REF!</f>
        <v>#REF!</v>
      </c>
      <c r="M19" s="4"/>
    </row>
    <row r="20" spans="1:14" x14ac:dyDescent="0.2">
      <c r="A20" s="11"/>
      <c r="B20" s="18" t="e">
        <f>#REF!</f>
        <v>#REF!</v>
      </c>
      <c r="C20" s="18">
        <v>16</v>
      </c>
      <c r="D20" s="18" t="s">
        <v>13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4" t="e">
        <f>#REF!</f>
        <v>#REF!</v>
      </c>
      <c r="L20" s="4" t="e">
        <f>#REF!</f>
        <v>#REF!</v>
      </c>
      <c r="M20" s="4"/>
    </row>
    <row r="21" spans="1:14" x14ac:dyDescent="0.2">
      <c r="A21" s="12" t="s">
        <v>14</v>
      </c>
      <c r="B21" s="7"/>
      <c r="C21" s="8"/>
      <c r="D21" s="8"/>
      <c r="E21" s="8"/>
      <c r="F21" s="8"/>
      <c r="G21" s="8"/>
      <c r="H21" s="8"/>
      <c r="I21" s="56"/>
      <c r="K21" s="4"/>
      <c r="L21" s="4"/>
      <c r="M21" s="4"/>
    </row>
    <row r="22" spans="1:14" x14ac:dyDescent="0.2">
      <c r="A22" s="11"/>
      <c r="B22" s="18" t="e">
        <f>#REF!</f>
        <v>#REF!</v>
      </c>
      <c r="C22" s="18">
        <v>5</v>
      </c>
      <c r="D22" s="18" t="s">
        <v>13</v>
      </c>
      <c r="E22" s="32" t="e">
        <f>#REF!</f>
        <v>#REF!</v>
      </c>
      <c r="F22" s="32" t="e">
        <f>#REF!</f>
        <v>#REF!</v>
      </c>
      <c r="G22" s="32" t="e">
        <f>C22*E22</f>
        <v>#REF!</v>
      </c>
      <c r="H22" s="32" t="e">
        <f>C22*F22</f>
        <v>#REF!</v>
      </c>
      <c r="I22" s="37" t="e">
        <f>G22+H22</f>
        <v>#REF!</v>
      </c>
      <c r="K22" s="4" t="e">
        <f>#REF!</f>
        <v>#REF!</v>
      </c>
      <c r="L22" s="4" t="e">
        <f>#REF!</f>
        <v>#REF!</v>
      </c>
      <c r="M22" s="4"/>
    </row>
    <row r="23" spans="1:14" x14ac:dyDescent="0.2">
      <c r="A23" s="11"/>
      <c r="B23" s="18" t="e">
        <f>#REF!</f>
        <v>#REF!</v>
      </c>
      <c r="C23" s="18">
        <f>7*C19</f>
        <v>28</v>
      </c>
      <c r="D23" s="18" t="s">
        <v>8</v>
      </c>
      <c r="E23" s="32" t="e">
        <f>#REF!</f>
        <v>#REF!</v>
      </c>
      <c r="F23" s="32" t="e">
        <f>#REF!</f>
        <v>#REF!</v>
      </c>
      <c r="G23" s="32" t="e">
        <f>C23*E23</f>
        <v>#REF!</v>
      </c>
      <c r="H23" s="32" t="e">
        <f>C23*F23</f>
        <v>#REF!</v>
      </c>
      <c r="I23" s="37" t="e">
        <f>G23+H23</f>
        <v>#REF!</v>
      </c>
      <c r="K23" s="4" t="e">
        <f>#REF!</f>
        <v>#REF!</v>
      </c>
      <c r="L23" s="4" t="e">
        <f>#REF!</f>
        <v>#REF!</v>
      </c>
      <c r="M23" s="4"/>
    </row>
    <row r="24" spans="1:14" x14ac:dyDescent="0.2">
      <c r="A24" s="12" t="s">
        <v>16</v>
      </c>
      <c r="B24" s="7"/>
      <c r="C24" s="8"/>
      <c r="D24" s="8"/>
      <c r="E24" s="8"/>
      <c r="F24" s="8"/>
      <c r="G24" s="8"/>
      <c r="H24" s="8"/>
      <c r="I24" s="56"/>
      <c r="K24" s="4"/>
      <c r="L24" s="4"/>
      <c r="M24" s="4"/>
    </row>
    <row r="25" spans="1:14" x14ac:dyDescent="0.2">
      <c r="A25" s="11"/>
      <c r="B25" s="18" t="e">
        <f>#REF!</f>
        <v>#REF!</v>
      </c>
      <c r="C25" s="18">
        <v>1</v>
      </c>
      <c r="D25" s="18" t="s">
        <v>15</v>
      </c>
      <c r="E25" s="32" t="e">
        <f>#REF!</f>
        <v>#REF!</v>
      </c>
      <c r="F25" s="32" t="e">
        <f>#REF!</f>
        <v>#REF!</v>
      </c>
      <c r="G25" s="32" t="e">
        <f>C25*E25</f>
        <v>#REF!</v>
      </c>
      <c r="H25" s="32" t="e">
        <f>C25*F25</f>
        <v>#REF!</v>
      </c>
      <c r="I25" s="37" t="e">
        <f>G25+H25</f>
        <v>#REF!</v>
      </c>
      <c r="K25" s="4" t="e">
        <f>#REF!</f>
        <v>#REF!</v>
      </c>
      <c r="L25" s="4" t="e">
        <f>#REF!</f>
        <v>#REF!</v>
      </c>
      <c r="M25" s="4"/>
    </row>
    <row r="26" spans="1:14" x14ac:dyDescent="0.2">
      <c r="A26" s="12" t="s">
        <v>2</v>
      </c>
      <c r="B26" s="7"/>
      <c r="C26" s="8"/>
      <c r="D26" s="8"/>
      <c r="E26" s="8"/>
      <c r="F26" s="8"/>
      <c r="G26" s="8"/>
      <c r="H26" s="8"/>
      <c r="I26" s="56"/>
      <c r="K26" s="4"/>
      <c r="L26" s="4"/>
      <c r="M26" s="4"/>
    </row>
    <row r="27" spans="1:14" x14ac:dyDescent="0.2">
      <c r="A27" s="11"/>
      <c r="B27" s="18" t="e">
        <f>#REF!</f>
        <v>#REF!</v>
      </c>
      <c r="C27" s="18">
        <v>1</v>
      </c>
      <c r="D27" s="18" t="s">
        <v>15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4" t="e">
        <f>#REF!</f>
        <v>#REF!</v>
      </c>
      <c r="L27" s="4" t="e">
        <f>#REF!</f>
        <v>#REF!</v>
      </c>
      <c r="M27" s="4"/>
    </row>
    <row r="28" spans="1:14" x14ac:dyDescent="0.2">
      <c r="A28" s="11"/>
      <c r="B28" s="18" t="e">
        <f>#REF!</f>
        <v>#REF!</v>
      </c>
      <c r="C28" s="18">
        <v>1</v>
      </c>
      <c r="D28" s="18" t="s">
        <v>15</v>
      </c>
      <c r="E28" s="32" t="e">
        <f>#REF!</f>
        <v>#REF!</v>
      </c>
      <c r="F28" s="32" t="e">
        <f>#REF!</f>
        <v>#REF!</v>
      </c>
      <c r="G28" s="32" t="e">
        <f>C28*E28</f>
        <v>#REF!</v>
      </c>
      <c r="H28" s="32" t="e">
        <f>C28*F28</f>
        <v>#REF!</v>
      </c>
      <c r="I28" s="37" t="e">
        <f>G28+H28</f>
        <v>#REF!</v>
      </c>
      <c r="K28" s="4" t="e">
        <f>#REF!</f>
        <v>#REF!</v>
      </c>
      <c r="L28" s="4" t="e">
        <f>#REF!</f>
        <v>#REF!</v>
      </c>
      <c r="M28" s="4"/>
    </row>
    <row r="29" spans="1:14" x14ac:dyDescent="0.2">
      <c r="A29" s="11"/>
      <c r="B29" s="18" t="e">
        <f>#REF!</f>
        <v>#REF!</v>
      </c>
      <c r="C29" s="18">
        <v>1</v>
      </c>
      <c r="D29" s="18" t="s">
        <v>15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4" t="e">
        <f>#REF!</f>
        <v>#REF!</v>
      </c>
      <c r="L29" s="4" t="e">
        <f>#REF!</f>
        <v>#REF!</v>
      </c>
      <c r="M29" s="4"/>
    </row>
    <row r="30" spans="1:14" ht="13.5" thickBot="1" x14ac:dyDescent="0.25">
      <c r="A30" s="13"/>
      <c r="B30" s="9"/>
      <c r="C30" s="9"/>
      <c r="D30" s="9"/>
      <c r="E30" s="9"/>
      <c r="F30" s="57" t="s">
        <v>46</v>
      </c>
      <c r="G30" s="34" t="e">
        <f>SUM(G7:G29)</f>
        <v>#REF!</v>
      </c>
      <c r="H30" s="34" t="e">
        <f>SUM(H7:H29)</f>
        <v>#REF!</v>
      </c>
      <c r="I30" s="53" t="e">
        <f>SUM(I7:I29)</f>
        <v>#REF!</v>
      </c>
      <c r="K30" s="4" t="e">
        <f>SUMPRODUCT(K7:K29,C7:C29)</f>
        <v>#REF!</v>
      </c>
      <c r="L30" s="4" t="e">
        <f>SUMPRODUCT(L7:L29,C7:C29)</f>
        <v>#REF!</v>
      </c>
      <c r="M30" s="4" t="e">
        <f>SUM(K30:L30)</f>
        <v>#REF!</v>
      </c>
    </row>
    <row r="31" spans="1:14" x14ac:dyDescent="0.2">
      <c r="A31" s="3"/>
      <c r="B31" s="2"/>
      <c r="C31" s="31"/>
      <c r="D31" s="2"/>
      <c r="E31" s="2"/>
      <c r="F31" s="58" t="s">
        <v>47</v>
      </c>
      <c r="G31" s="59" t="e">
        <f>G30*1.27</f>
        <v>#REF!</v>
      </c>
      <c r="H31" s="59" t="e">
        <f>H30*1.27</f>
        <v>#REF!</v>
      </c>
      <c r="I31" s="59" t="e">
        <f>I30*1.27</f>
        <v>#REF!</v>
      </c>
      <c r="L31" s="60" t="s">
        <v>36</v>
      </c>
      <c r="M31" s="61" t="e">
        <f>I30-M30</f>
        <v>#REF!</v>
      </c>
      <c r="N31" s="36" t="e">
        <f>M31/M30</f>
        <v>#REF!</v>
      </c>
    </row>
    <row r="32" spans="1:14" x14ac:dyDescent="0.2">
      <c r="N32" s="36" t="e">
        <f>M31/I30</f>
        <v>#REF!</v>
      </c>
    </row>
    <row r="33" spans="2:5" x14ac:dyDescent="0.2">
      <c r="B33" s="60" t="s">
        <v>67</v>
      </c>
    </row>
    <row r="36" spans="2:5" x14ac:dyDescent="0.2">
      <c r="E36" s="60" t="s">
        <v>60</v>
      </c>
    </row>
    <row r="37" spans="2:5" x14ac:dyDescent="0.2">
      <c r="E37" s="60" t="s">
        <v>61</v>
      </c>
    </row>
  </sheetData>
  <pageMargins left="0.7" right="0.7" top="0.75" bottom="0.75" header="0.3" footer="0.3"/>
  <pageSetup paperSize="9" scale="85" orientation="portrait" horizontalDpi="4294967293" verticalDpi="300" r:id="rId1"/>
  <colBreaks count="1" manualBreakCount="1">
    <brk id="9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7098A-233E-43E3-A2D1-DAAB48CBC9D2}">
  <dimension ref="A1:N38"/>
  <sheetViews>
    <sheetView view="pageBreakPreview" topLeftCell="A7" zoomScaleNormal="100" zoomScaleSheetLayoutView="100" workbookViewId="0">
      <selection activeCell="B21" sqref="B21"/>
    </sheetView>
  </sheetViews>
  <sheetFormatPr defaultRowHeight="12.75" x14ac:dyDescent="0.2"/>
  <cols>
    <col min="1" max="1" width="4.5703125" customWidth="1"/>
    <col min="2" max="2" width="32.85546875" customWidth="1"/>
    <col min="7" max="8" width="9.5703125" bestFit="1" customWidth="1"/>
    <col min="9" max="9" width="9.85546875" bestFit="1" customWidth="1"/>
    <col min="11" max="12" width="11.42578125" bestFit="1" customWidth="1"/>
    <col min="13" max="13" width="11.5703125" bestFit="1" customWidth="1"/>
  </cols>
  <sheetData>
    <row r="1" spans="1:13" ht="45.75" customHeight="1" x14ac:dyDescent="0.2"/>
    <row r="2" spans="1:13" ht="20.25" x14ac:dyDescent="0.3">
      <c r="A2" s="54" t="s">
        <v>17</v>
      </c>
      <c r="B2" s="2"/>
      <c r="C2" s="31"/>
      <c r="D2" s="2"/>
      <c r="G2" s="23" t="s">
        <v>58</v>
      </c>
    </row>
    <row r="3" spans="1:13" ht="20.25" x14ac:dyDescent="0.3">
      <c r="A3" s="54" t="s">
        <v>65</v>
      </c>
      <c r="B3" s="54"/>
      <c r="C3" s="54"/>
      <c r="D3" s="54"/>
      <c r="E3" s="54"/>
      <c r="F3" s="54"/>
      <c r="G3" s="54"/>
      <c r="H3" s="54"/>
      <c r="I3" s="54"/>
    </row>
    <row r="4" spans="1:13" ht="21.75" thickBot="1" x14ac:dyDescent="0.4">
      <c r="A4" s="55" t="s">
        <v>66</v>
      </c>
      <c r="B4" s="55"/>
      <c r="C4" s="55"/>
      <c r="D4" s="55"/>
      <c r="E4" s="55"/>
      <c r="F4" s="55"/>
      <c r="G4" s="55"/>
      <c r="H4" s="55"/>
      <c r="I4" s="55"/>
    </row>
    <row r="5" spans="1:13" ht="34.5" thickBot="1" x14ac:dyDescent="0.25">
      <c r="A5" s="17" t="s">
        <v>38</v>
      </c>
      <c r="B5" s="14" t="s">
        <v>6</v>
      </c>
      <c r="C5" s="15" t="s">
        <v>39</v>
      </c>
      <c r="D5" s="14" t="s">
        <v>40</v>
      </c>
      <c r="E5" s="14" t="s">
        <v>41</v>
      </c>
      <c r="F5" s="14" t="s">
        <v>42</v>
      </c>
      <c r="G5" s="14" t="s">
        <v>43</v>
      </c>
      <c r="H5" s="14" t="s">
        <v>44</v>
      </c>
      <c r="I5" s="16" t="s">
        <v>45</v>
      </c>
    </row>
    <row r="6" spans="1:13" x14ac:dyDescent="0.2">
      <c r="A6" s="10" t="s">
        <v>18</v>
      </c>
      <c r="B6" s="5"/>
      <c r="C6" s="5"/>
      <c r="D6" s="5"/>
      <c r="E6" s="5"/>
      <c r="F6" s="5"/>
      <c r="G6" s="5"/>
      <c r="H6" s="5"/>
      <c r="I6" s="6"/>
    </row>
    <row r="7" spans="1:13" ht="22.5" x14ac:dyDescent="0.2">
      <c r="A7" s="11"/>
      <c r="B7" s="18" t="s">
        <v>19</v>
      </c>
      <c r="C7" s="24">
        <f>1*1*1.2*4</f>
        <v>4.8</v>
      </c>
      <c r="D7" s="25" t="s">
        <v>7</v>
      </c>
      <c r="E7" s="32">
        <v>0</v>
      </c>
      <c r="F7" s="32" t="e">
        <f>#REF!</f>
        <v>#REF!</v>
      </c>
      <c r="G7" s="32">
        <f>C7*E7</f>
        <v>0</v>
      </c>
      <c r="H7" s="32" t="e">
        <f>F7*C7</f>
        <v>#REF!</v>
      </c>
      <c r="I7" s="37" t="e">
        <f>G7+H7</f>
        <v>#REF!</v>
      </c>
      <c r="K7" s="4" t="e">
        <f>#REF!</f>
        <v>#REF!</v>
      </c>
      <c r="L7" s="4" t="e">
        <f>#REF!</f>
        <v>#REF!</v>
      </c>
      <c r="M7" s="4"/>
    </row>
    <row r="8" spans="1:13" x14ac:dyDescent="0.2">
      <c r="A8" s="11"/>
      <c r="B8" s="18" t="e">
        <f>#REF!</f>
        <v>#REF!</v>
      </c>
      <c r="C8" s="18">
        <v>4</v>
      </c>
      <c r="D8" s="18" t="s">
        <v>10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4" t="e">
        <f>#REF!</f>
        <v>#REF!</v>
      </c>
      <c r="L8" s="4" t="e">
        <f>#REF!</f>
        <v>#REF!</v>
      </c>
      <c r="M8" s="4"/>
    </row>
    <row r="9" spans="1:13" x14ac:dyDescent="0.2">
      <c r="A9" s="11"/>
      <c r="B9" s="18" t="e">
        <f>#REF!</f>
        <v>#REF!</v>
      </c>
      <c r="C9" s="18">
        <v>170</v>
      </c>
      <c r="D9" s="18" t="s">
        <v>8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4" t="e">
        <f>#REF!</f>
        <v>#REF!</v>
      </c>
      <c r="L9" s="4" t="e">
        <f>#REF!</f>
        <v>#REF!</v>
      </c>
      <c r="M9" s="4"/>
    </row>
    <row r="10" spans="1:13" x14ac:dyDescent="0.2">
      <c r="A10" s="12" t="s">
        <v>0</v>
      </c>
      <c r="B10" s="7"/>
      <c r="C10" s="8"/>
      <c r="D10" s="8"/>
      <c r="E10" s="8"/>
      <c r="F10" s="8"/>
      <c r="G10" s="8"/>
      <c r="H10" s="8"/>
      <c r="I10" s="56"/>
      <c r="K10" s="4"/>
      <c r="L10" s="4"/>
      <c r="M10" s="4"/>
    </row>
    <row r="11" spans="1:13" ht="22.5" x14ac:dyDescent="0.2">
      <c r="A11" s="11"/>
      <c r="B11" s="18" t="s">
        <v>25</v>
      </c>
      <c r="C11" s="18">
        <v>50</v>
      </c>
      <c r="D11" s="18" t="s">
        <v>8</v>
      </c>
      <c r="E11" s="32" t="e">
        <f>#REF!</f>
        <v>#REF!</v>
      </c>
      <c r="F11" s="32" t="e">
        <f>#REF!</f>
        <v>#REF!</v>
      </c>
      <c r="G11" s="32" t="e">
        <f>C11*E11</f>
        <v>#REF!</v>
      </c>
      <c r="H11" s="32" t="e">
        <f>F11*C11</f>
        <v>#REF!</v>
      </c>
      <c r="I11" s="37" t="e">
        <f>G11+H11</f>
        <v>#REF!</v>
      </c>
      <c r="K11" s="4" t="e">
        <f>#REF!</f>
        <v>#REF!</v>
      </c>
      <c r="L11" s="4" t="e">
        <f>#REF!</f>
        <v>#REF!</v>
      </c>
      <c r="M11" s="4"/>
    </row>
    <row r="12" spans="1:13" x14ac:dyDescent="0.2">
      <c r="A12" s="11"/>
      <c r="B12" s="18" t="s">
        <v>1</v>
      </c>
      <c r="C12" s="18">
        <v>170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4" t="e">
        <f>#REF!</f>
        <v>#REF!</v>
      </c>
      <c r="L12" s="4" t="e">
        <f>#REF!</f>
        <v>#REF!</v>
      </c>
      <c r="M12" s="4"/>
    </row>
    <row r="13" spans="1:13" x14ac:dyDescent="0.2">
      <c r="A13" s="11"/>
      <c r="B13" s="18" t="s">
        <v>9</v>
      </c>
      <c r="C13" s="18">
        <v>7</v>
      </c>
      <c r="D13" s="18" t="s">
        <v>10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4" t="e">
        <f>#REF!</f>
        <v>#REF!</v>
      </c>
      <c r="L13" s="4" t="e">
        <f>#REF!</f>
        <v>#REF!</v>
      </c>
      <c r="M13" s="4"/>
    </row>
    <row r="14" spans="1:13" x14ac:dyDescent="0.2">
      <c r="A14" s="12" t="s">
        <v>11</v>
      </c>
      <c r="B14" s="7"/>
      <c r="C14" s="8"/>
      <c r="D14" s="8"/>
      <c r="E14" s="8"/>
      <c r="F14" s="8"/>
      <c r="G14" s="8"/>
      <c r="H14" s="8"/>
      <c r="I14" s="56"/>
      <c r="K14" s="4"/>
      <c r="L14" s="4"/>
      <c r="M14" s="4"/>
    </row>
    <row r="15" spans="1:13" x14ac:dyDescent="0.2">
      <c r="A15" s="11"/>
      <c r="B15" s="18" t="e">
        <f>#REF!</f>
        <v>#REF!</v>
      </c>
      <c r="C15" s="18">
        <v>50</v>
      </c>
      <c r="D15" s="18" t="s">
        <v>8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C15*F15</f>
        <v>#REF!</v>
      </c>
      <c r="I15" s="37" t="e">
        <f>G15+H15</f>
        <v>#REF!</v>
      </c>
      <c r="K15" s="4" t="e">
        <f>#REF!</f>
        <v>#REF!</v>
      </c>
      <c r="L15" s="4" t="e">
        <f>#REF!</f>
        <v>#REF!</v>
      </c>
      <c r="M15" s="4"/>
    </row>
    <row r="16" spans="1:13" x14ac:dyDescent="0.2">
      <c r="A16" s="11"/>
      <c r="B16" s="18" t="e">
        <f>#REF!</f>
        <v>#REF!</v>
      </c>
      <c r="C16" s="18">
        <v>130</v>
      </c>
      <c r="D16" s="18" t="s">
        <v>8</v>
      </c>
      <c r="E16" s="32" t="e">
        <f>#REF!</f>
        <v>#REF!</v>
      </c>
      <c r="F16" s="32" t="e">
        <f>#REF!</f>
        <v>#REF!</v>
      </c>
      <c r="G16" s="32" t="e">
        <f>C16*E16</f>
        <v>#REF!</v>
      </c>
      <c r="H16" s="32" t="e">
        <f>C16*F16</f>
        <v>#REF!</v>
      </c>
      <c r="I16" s="37" t="e">
        <f>G16+H16</f>
        <v>#REF!</v>
      </c>
      <c r="K16" s="4" t="e">
        <f>#REF!</f>
        <v>#REF!</v>
      </c>
      <c r="L16" s="4" t="e">
        <f>#REF!</f>
        <v>#REF!</v>
      </c>
      <c r="M16" s="4"/>
    </row>
    <row r="17" spans="1:14" x14ac:dyDescent="0.2">
      <c r="A17" s="11"/>
      <c r="B17" s="18" t="s">
        <v>22</v>
      </c>
      <c r="C17" s="18">
        <f>C20*(12+2+5)</f>
        <v>228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4" t="e">
        <f>#REF!</f>
        <v>#REF!</v>
      </c>
      <c r="L17" s="4" t="e">
        <f>#REF!</f>
        <v>#REF!</v>
      </c>
      <c r="M17" s="4"/>
    </row>
    <row r="18" spans="1:14" x14ac:dyDescent="0.2">
      <c r="A18" s="12" t="s">
        <v>12</v>
      </c>
      <c r="B18" s="7"/>
      <c r="C18" s="8"/>
      <c r="D18" s="8"/>
      <c r="E18" s="8"/>
      <c r="F18" s="8"/>
      <c r="G18" s="8"/>
      <c r="H18" s="8"/>
      <c r="I18" s="56"/>
      <c r="K18" s="4"/>
      <c r="L18" s="4"/>
      <c r="M18" s="4"/>
    </row>
    <row r="19" spans="1:14" x14ac:dyDescent="0.2">
      <c r="A19" s="11"/>
      <c r="B19" s="18" t="e">
        <f>#REF!</f>
        <v>#REF!</v>
      </c>
      <c r="C19" s="18">
        <v>2</v>
      </c>
      <c r="D19" s="18" t="s">
        <v>13</v>
      </c>
      <c r="E19" s="32" t="e">
        <f>#REF!</f>
        <v>#REF!</v>
      </c>
      <c r="F19" s="32" t="e">
        <f>#REF!</f>
        <v>#REF!</v>
      </c>
      <c r="G19" s="32" t="e">
        <f>C19*E19</f>
        <v>#REF!</v>
      </c>
      <c r="H19" s="32" t="e">
        <f>C19*F19</f>
        <v>#REF!</v>
      </c>
      <c r="I19" s="37" t="e">
        <f>G19+H19</f>
        <v>#REF!</v>
      </c>
      <c r="K19" s="4" t="e">
        <f>#REF!</f>
        <v>#REF!</v>
      </c>
      <c r="L19" s="4" t="e">
        <f>#REF!</f>
        <v>#REF!</v>
      </c>
      <c r="M19" s="4"/>
    </row>
    <row r="20" spans="1:14" x14ac:dyDescent="0.2">
      <c r="A20" s="11"/>
      <c r="B20" s="18" t="e">
        <f>#REF!</f>
        <v>#REF!</v>
      </c>
      <c r="C20" s="18">
        <v>12</v>
      </c>
      <c r="D20" s="18" t="s">
        <v>13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4" t="e">
        <f>#REF!</f>
        <v>#REF!</v>
      </c>
      <c r="L20" s="4" t="e">
        <f>#REF!</f>
        <v>#REF!</v>
      </c>
      <c r="M20" s="4"/>
    </row>
    <row r="21" spans="1:14" x14ac:dyDescent="0.2">
      <c r="A21" s="11"/>
      <c r="B21" s="18" t="e">
        <f>#REF!</f>
        <v>#REF!</v>
      </c>
      <c r="C21" s="18">
        <v>2</v>
      </c>
      <c r="D21" s="18" t="s">
        <v>13</v>
      </c>
      <c r="E21" s="32" t="e">
        <f>#REF!</f>
        <v>#REF!</v>
      </c>
      <c r="F21" s="32" t="e">
        <f>#REF!</f>
        <v>#REF!</v>
      </c>
      <c r="G21" s="32" t="e">
        <f>C21*E21</f>
        <v>#REF!</v>
      </c>
      <c r="H21" s="32" t="e">
        <f>C21*F21</f>
        <v>#REF!</v>
      </c>
      <c r="I21" s="37" t="e">
        <f>G21+H21</f>
        <v>#REF!</v>
      </c>
      <c r="K21" s="4" t="e">
        <f>#REF!</f>
        <v>#REF!</v>
      </c>
      <c r="L21" s="4" t="e">
        <f>#REF!</f>
        <v>#REF!</v>
      </c>
      <c r="M21" s="4"/>
    </row>
    <row r="22" spans="1:14" x14ac:dyDescent="0.2">
      <c r="A22" s="12" t="s">
        <v>14</v>
      </c>
      <c r="B22" s="7"/>
      <c r="C22" s="8"/>
      <c r="D22" s="8"/>
      <c r="E22" s="8"/>
      <c r="F22" s="8"/>
      <c r="G22" s="8"/>
      <c r="H22" s="8"/>
      <c r="I22" s="56"/>
      <c r="K22" s="4"/>
      <c r="L22" s="4"/>
      <c r="M22" s="4"/>
    </row>
    <row r="23" spans="1:14" x14ac:dyDescent="0.2">
      <c r="A23" s="11"/>
      <c r="B23" s="18" t="e">
        <f>#REF!</f>
        <v>#REF!</v>
      </c>
      <c r="C23" s="18">
        <v>5</v>
      </c>
      <c r="D23" s="18" t="s">
        <v>13</v>
      </c>
      <c r="E23" s="32" t="e">
        <f>#REF!</f>
        <v>#REF!</v>
      </c>
      <c r="F23" s="32" t="e">
        <f>#REF!</f>
        <v>#REF!</v>
      </c>
      <c r="G23" s="32" t="e">
        <f>C23*E23</f>
        <v>#REF!</v>
      </c>
      <c r="H23" s="32" t="e">
        <f>C23*F23</f>
        <v>#REF!</v>
      </c>
      <c r="I23" s="37" t="e">
        <f>G23+H23</f>
        <v>#REF!</v>
      </c>
      <c r="K23" s="4" t="e">
        <f>#REF!</f>
        <v>#REF!</v>
      </c>
      <c r="L23" s="4" t="e">
        <f>#REF!</f>
        <v>#REF!</v>
      </c>
      <c r="M23" s="4"/>
    </row>
    <row r="24" spans="1:14" x14ac:dyDescent="0.2">
      <c r="A24" s="11"/>
      <c r="B24" s="18" t="e">
        <f>#REF!</f>
        <v>#REF!</v>
      </c>
      <c r="C24" s="18">
        <f>7*C19</f>
        <v>14</v>
      </c>
      <c r="D24" s="18" t="s">
        <v>8</v>
      </c>
      <c r="E24" s="32" t="e">
        <f>#REF!</f>
        <v>#REF!</v>
      </c>
      <c r="F24" s="32" t="e">
        <f>#REF!</f>
        <v>#REF!</v>
      </c>
      <c r="G24" s="32" t="e">
        <f>C24*E24</f>
        <v>#REF!</v>
      </c>
      <c r="H24" s="32" t="e">
        <f>C24*F24</f>
        <v>#REF!</v>
      </c>
      <c r="I24" s="37" t="e">
        <f>G24+H24</f>
        <v>#REF!</v>
      </c>
      <c r="K24" s="4" t="e">
        <f>#REF!</f>
        <v>#REF!</v>
      </c>
      <c r="L24" s="4" t="e">
        <f>#REF!</f>
        <v>#REF!</v>
      </c>
      <c r="M24" s="4"/>
    </row>
    <row r="25" spans="1:14" x14ac:dyDescent="0.2">
      <c r="A25" s="12" t="s">
        <v>16</v>
      </c>
      <c r="B25" s="7"/>
      <c r="C25" s="8"/>
      <c r="D25" s="8"/>
      <c r="E25" s="8"/>
      <c r="F25" s="8"/>
      <c r="G25" s="8"/>
      <c r="H25" s="8"/>
      <c r="I25" s="56"/>
      <c r="K25" s="4"/>
      <c r="L25" s="4"/>
      <c r="M25" s="4"/>
    </row>
    <row r="26" spans="1:14" x14ac:dyDescent="0.2">
      <c r="A26" s="11"/>
      <c r="B26" s="18" t="e">
        <f>#REF!</f>
        <v>#REF!</v>
      </c>
      <c r="C26" s="18">
        <v>1</v>
      </c>
      <c r="D26" s="18" t="s">
        <v>15</v>
      </c>
      <c r="E26" s="32" t="e">
        <f>#REF!</f>
        <v>#REF!</v>
      </c>
      <c r="F26" s="32" t="e">
        <f>#REF!</f>
        <v>#REF!</v>
      </c>
      <c r="G26" s="32" t="e">
        <f>C26*E26</f>
        <v>#REF!</v>
      </c>
      <c r="H26" s="32" t="e">
        <f>C26*F26</f>
        <v>#REF!</v>
      </c>
      <c r="I26" s="37" t="e">
        <f>G26+H26</f>
        <v>#REF!</v>
      </c>
      <c r="K26" s="4" t="e">
        <f>#REF!</f>
        <v>#REF!</v>
      </c>
      <c r="L26" s="4" t="e">
        <f>#REF!</f>
        <v>#REF!</v>
      </c>
      <c r="M26" s="4"/>
    </row>
    <row r="27" spans="1:14" x14ac:dyDescent="0.2">
      <c r="A27" s="12" t="s">
        <v>2</v>
      </c>
      <c r="B27" s="7"/>
      <c r="C27" s="8"/>
      <c r="D27" s="8"/>
      <c r="E27" s="8"/>
      <c r="F27" s="8"/>
      <c r="G27" s="8"/>
      <c r="H27" s="8"/>
      <c r="I27" s="56"/>
      <c r="K27" s="4"/>
      <c r="L27" s="4"/>
      <c r="M27" s="4"/>
    </row>
    <row r="28" spans="1:14" x14ac:dyDescent="0.2">
      <c r="A28" s="11"/>
      <c r="B28" s="18" t="e">
        <f>#REF!</f>
        <v>#REF!</v>
      </c>
      <c r="C28" s="18">
        <v>1</v>
      </c>
      <c r="D28" s="18" t="s">
        <v>15</v>
      </c>
      <c r="E28" s="32" t="e">
        <f>#REF!</f>
        <v>#REF!</v>
      </c>
      <c r="F28" s="32" t="e">
        <f>#REF!</f>
        <v>#REF!</v>
      </c>
      <c r="G28" s="32" t="e">
        <f>C28*E28</f>
        <v>#REF!</v>
      </c>
      <c r="H28" s="32" t="e">
        <f>C28*F28</f>
        <v>#REF!</v>
      </c>
      <c r="I28" s="37" t="e">
        <f>G28+H28</f>
        <v>#REF!</v>
      </c>
      <c r="K28" s="4" t="e">
        <f>#REF!</f>
        <v>#REF!</v>
      </c>
      <c r="L28" s="4" t="e">
        <f>#REF!</f>
        <v>#REF!</v>
      </c>
      <c r="M28" s="4"/>
    </row>
    <row r="29" spans="1:14" x14ac:dyDescent="0.2">
      <c r="A29" s="11"/>
      <c r="B29" s="18" t="e">
        <f>#REF!</f>
        <v>#REF!</v>
      </c>
      <c r="C29" s="18">
        <v>1</v>
      </c>
      <c r="D29" s="18" t="s">
        <v>15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4" t="e">
        <f>#REF!</f>
        <v>#REF!</v>
      </c>
      <c r="L29" s="4" t="e">
        <f>#REF!</f>
        <v>#REF!</v>
      </c>
      <c r="M29" s="4"/>
    </row>
    <row r="30" spans="1:14" x14ac:dyDescent="0.2">
      <c r="A30" s="11"/>
      <c r="B30" s="18" t="e">
        <f>#REF!</f>
        <v>#REF!</v>
      </c>
      <c r="C30" s="18">
        <v>1</v>
      </c>
      <c r="D30" s="18" t="s">
        <v>15</v>
      </c>
      <c r="E30" s="32" t="e">
        <f>#REF!</f>
        <v>#REF!</v>
      </c>
      <c r="F30" s="32" t="e">
        <f>#REF!</f>
        <v>#REF!</v>
      </c>
      <c r="G30" s="32" t="e">
        <f>C30*E30</f>
        <v>#REF!</v>
      </c>
      <c r="H30" s="32" t="e">
        <f>C30*F30</f>
        <v>#REF!</v>
      </c>
      <c r="I30" s="37" t="e">
        <f>G30+H30</f>
        <v>#REF!</v>
      </c>
      <c r="K30" s="4" t="e">
        <f>#REF!</f>
        <v>#REF!</v>
      </c>
      <c r="L30" s="4" t="e">
        <f>#REF!</f>
        <v>#REF!</v>
      </c>
      <c r="M30" s="4"/>
    </row>
    <row r="31" spans="1:14" ht="13.5" thickBot="1" x14ac:dyDescent="0.25">
      <c r="A31" s="13"/>
      <c r="B31" s="9"/>
      <c r="C31" s="9"/>
      <c r="D31" s="9"/>
      <c r="E31" s="9"/>
      <c r="F31" s="57" t="s">
        <v>46</v>
      </c>
      <c r="G31" s="34" t="e">
        <f>SUM(G7:G30)</f>
        <v>#REF!</v>
      </c>
      <c r="H31" s="34" t="e">
        <f>SUM(H7:H30)</f>
        <v>#REF!</v>
      </c>
      <c r="I31" s="53" t="e">
        <f>SUM(I7:I30)</f>
        <v>#REF!</v>
      </c>
      <c r="K31" s="4" t="e">
        <f>SUMPRODUCT(K7:K30,C7:C30)</f>
        <v>#REF!</v>
      </c>
      <c r="L31" s="4" t="e">
        <f>SUMPRODUCT(L7:L30,C7:C30)</f>
        <v>#REF!</v>
      </c>
      <c r="M31" s="4" t="e">
        <f>SUM(K31:L31)</f>
        <v>#REF!</v>
      </c>
    </row>
    <row r="32" spans="1:14" x14ac:dyDescent="0.2">
      <c r="A32" s="3"/>
      <c r="B32" s="2"/>
      <c r="C32" s="31"/>
      <c r="D32" s="2"/>
      <c r="E32" s="2"/>
      <c r="F32" s="58" t="s">
        <v>47</v>
      </c>
      <c r="G32" s="59" t="e">
        <f>G31*1.27</f>
        <v>#REF!</v>
      </c>
      <c r="H32" s="59" t="e">
        <f>H31*1.27</f>
        <v>#REF!</v>
      </c>
      <c r="I32" s="59" t="e">
        <f>I31*1.27</f>
        <v>#REF!</v>
      </c>
      <c r="L32" s="60" t="s">
        <v>36</v>
      </c>
      <c r="M32" s="61" t="e">
        <f>I31-M31</f>
        <v>#REF!</v>
      </c>
      <c r="N32" s="36" t="e">
        <f>M32/M31</f>
        <v>#REF!</v>
      </c>
    </row>
    <row r="33" spans="2:14" x14ac:dyDescent="0.2">
      <c r="N33" s="36" t="e">
        <f>M32/I31</f>
        <v>#REF!</v>
      </c>
    </row>
    <row r="34" spans="2:14" x14ac:dyDescent="0.2">
      <c r="B34" s="60" t="s">
        <v>67</v>
      </c>
    </row>
    <row r="37" spans="2:14" x14ac:dyDescent="0.2">
      <c r="E37" s="60" t="s">
        <v>60</v>
      </c>
    </row>
    <row r="38" spans="2:14" x14ac:dyDescent="0.2">
      <c r="E38" s="60" t="s">
        <v>61</v>
      </c>
    </row>
  </sheetData>
  <pageMargins left="0.7" right="0.7" top="0.75" bottom="0.75" header="0.3" footer="0.3"/>
  <pageSetup paperSize="9" scale="85" orientation="portrait" horizontalDpi="4294967293" verticalDpi="300" r:id="rId1"/>
  <colBreaks count="1" manualBreakCount="1">
    <brk id="9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29C68-9253-4DD3-88EE-7A9879BCC205}">
  <dimension ref="A1:N37"/>
  <sheetViews>
    <sheetView view="pageBreakPreview" topLeftCell="A10" zoomScaleNormal="100" zoomScaleSheetLayoutView="100" workbookViewId="0">
      <selection activeCell="B21" sqref="B21"/>
    </sheetView>
  </sheetViews>
  <sheetFormatPr defaultRowHeight="12.75" x14ac:dyDescent="0.2"/>
  <cols>
    <col min="1" max="1" width="4.5703125" customWidth="1"/>
    <col min="2" max="2" width="32.85546875" customWidth="1"/>
    <col min="3" max="3" width="10.85546875" customWidth="1"/>
    <col min="4" max="4" width="10.140625" customWidth="1"/>
    <col min="7" max="8" width="9.5703125" bestFit="1" customWidth="1"/>
    <col min="9" max="9" width="9.85546875" bestFit="1" customWidth="1"/>
    <col min="11" max="12" width="11.42578125" bestFit="1" customWidth="1"/>
    <col min="13" max="13" width="11.5703125" bestFit="1" customWidth="1"/>
  </cols>
  <sheetData>
    <row r="1" spans="1:13" ht="45.75" customHeight="1" x14ac:dyDescent="0.2"/>
    <row r="2" spans="1:13" ht="20.25" x14ac:dyDescent="0.3">
      <c r="A2" s="54" t="s">
        <v>17</v>
      </c>
      <c r="B2" s="2"/>
      <c r="C2" s="31"/>
      <c r="D2" s="2"/>
      <c r="G2" s="23" t="s">
        <v>58</v>
      </c>
    </row>
    <row r="3" spans="1:13" ht="20.25" x14ac:dyDescent="0.3">
      <c r="A3" s="54" t="s">
        <v>72</v>
      </c>
      <c r="B3" s="54"/>
      <c r="C3" s="54"/>
      <c r="D3" s="54"/>
      <c r="E3" s="54"/>
      <c r="F3" s="54"/>
      <c r="G3" s="54"/>
      <c r="H3" s="54"/>
      <c r="I3" s="54"/>
    </row>
    <row r="4" spans="1:13" ht="21.75" thickBot="1" x14ac:dyDescent="0.4">
      <c r="A4" s="55" t="s">
        <v>66</v>
      </c>
      <c r="B4" s="55"/>
      <c r="C4" s="55"/>
      <c r="D4" s="55"/>
      <c r="E4" s="55"/>
      <c r="F4" s="55"/>
      <c r="G4" s="55"/>
      <c r="H4" s="55"/>
      <c r="I4" s="55"/>
    </row>
    <row r="5" spans="1:13" ht="34.5" thickBot="1" x14ac:dyDescent="0.25">
      <c r="A5" s="17" t="s">
        <v>38</v>
      </c>
      <c r="B5" s="14" t="s">
        <v>6</v>
      </c>
      <c r="C5" s="15" t="s">
        <v>39</v>
      </c>
      <c r="D5" s="14" t="s">
        <v>40</v>
      </c>
      <c r="E5" s="14" t="s">
        <v>41</v>
      </c>
      <c r="F5" s="14" t="s">
        <v>42</v>
      </c>
      <c r="G5" s="14" t="s">
        <v>43</v>
      </c>
      <c r="H5" s="14" t="s">
        <v>44</v>
      </c>
      <c r="I5" s="16" t="s">
        <v>45</v>
      </c>
    </row>
    <row r="6" spans="1:13" x14ac:dyDescent="0.2">
      <c r="A6" s="10" t="s">
        <v>18</v>
      </c>
      <c r="B6" s="5"/>
      <c r="C6" s="5"/>
      <c r="D6" s="5"/>
      <c r="E6" s="5"/>
      <c r="F6" s="5"/>
      <c r="G6" s="5"/>
      <c r="H6" s="5"/>
      <c r="I6" s="6"/>
    </row>
    <row r="7" spans="1:13" ht="22.5" x14ac:dyDescent="0.2">
      <c r="A7" s="11"/>
      <c r="B7" s="18" t="s">
        <v>19</v>
      </c>
      <c r="C7" s="24">
        <v>12</v>
      </c>
      <c r="D7" s="25" t="s">
        <v>7</v>
      </c>
      <c r="E7" s="32">
        <v>0</v>
      </c>
      <c r="F7" s="32" t="e">
        <f>#REF!</f>
        <v>#REF!</v>
      </c>
      <c r="G7" s="32">
        <f>C7*E7</f>
        <v>0</v>
      </c>
      <c r="H7" s="32" t="e">
        <f>F7*C7</f>
        <v>#REF!</v>
      </c>
      <c r="I7" s="37" t="e">
        <f>G7+H7</f>
        <v>#REF!</v>
      </c>
      <c r="K7" s="4" t="e">
        <f>#REF!</f>
        <v>#REF!</v>
      </c>
      <c r="L7" s="4" t="e">
        <f>#REF!</f>
        <v>#REF!</v>
      </c>
      <c r="M7" s="4"/>
    </row>
    <row r="8" spans="1:13" x14ac:dyDescent="0.2">
      <c r="A8" s="11"/>
      <c r="B8" s="18" t="e">
        <f>#REF!</f>
        <v>#REF!</v>
      </c>
      <c r="C8" s="18">
        <v>2</v>
      </c>
      <c r="D8" s="18" t="s">
        <v>10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4" t="e">
        <f>#REF!</f>
        <v>#REF!</v>
      </c>
      <c r="L8" s="4" t="e">
        <f>#REF!</f>
        <v>#REF!</v>
      </c>
      <c r="M8" s="4"/>
    </row>
    <row r="9" spans="1:13" x14ac:dyDescent="0.2">
      <c r="A9" s="11"/>
      <c r="B9" s="18" t="e">
        <f>#REF!</f>
        <v>#REF!</v>
      </c>
      <c r="C9" s="18">
        <v>120</v>
      </c>
      <c r="D9" s="18" t="s">
        <v>8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4" t="e">
        <f>#REF!</f>
        <v>#REF!</v>
      </c>
      <c r="L9" s="4" t="e">
        <f>#REF!</f>
        <v>#REF!</v>
      </c>
      <c r="M9" s="4"/>
    </row>
    <row r="10" spans="1:13" x14ac:dyDescent="0.2">
      <c r="A10" s="12" t="s">
        <v>0</v>
      </c>
      <c r="B10" s="7"/>
      <c r="C10" s="8"/>
      <c r="D10" s="8"/>
      <c r="E10" s="8"/>
      <c r="F10" s="8"/>
      <c r="G10" s="8"/>
      <c r="H10" s="8"/>
      <c r="I10" s="56"/>
      <c r="K10" s="4"/>
      <c r="L10" s="4"/>
      <c r="M10" s="4"/>
    </row>
    <row r="11" spans="1:13" ht="22.5" x14ac:dyDescent="0.2">
      <c r="A11" s="11"/>
      <c r="B11" s="18" t="s">
        <v>25</v>
      </c>
      <c r="C11" s="18">
        <v>25</v>
      </c>
      <c r="D11" s="18" t="s">
        <v>8</v>
      </c>
      <c r="E11" s="32" t="e">
        <f>#REF!</f>
        <v>#REF!</v>
      </c>
      <c r="F11" s="32" t="e">
        <f>#REF!</f>
        <v>#REF!</v>
      </c>
      <c r="G11" s="32" t="e">
        <f>C11*E11</f>
        <v>#REF!</v>
      </c>
      <c r="H11" s="32" t="e">
        <f>F11*C11</f>
        <v>#REF!</v>
      </c>
      <c r="I11" s="37" t="e">
        <f>G11+H11</f>
        <v>#REF!</v>
      </c>
      <c r="K11" s="4" t="e">
        <f>#REF!</f>
        <v>#REF!</v>
      </c>
      <c r="L11" s="4" t="e">
        <f>#REF!</f>
        <v>#REF!</v>
      </c>
      <c r="M11" s="4"/>
    </row>
    <row r="12" spans="1:13" x14ac:dyDescent="0.2">
      <c r="A12" s="11"/>
      <c r="B12" s="18" t="s">
        <v>1</v>
      </c>
      <c r="C12" s="18">
        <v>120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4" t="e">
        <f>#REF!</f>
        <v>#REF!</v>
      </c>
      <c r="L12" s="4" t="e">
        <f>#REF!</f>
        <v>#REF!</v>
      </c>
      <c r="M12" s="4"/>
    </row>
    <row r="13" spans="1:13" x14ac:dyDescent="0.2">
      <c r="A13" s="11"/>
      <c r="B13" s="18" t="s">
        <v>9</v>
      </c>
      <c r="C13" s="18">
        <v>4</v>
      </c>
      <c r="D13" s="18" t="s">
        <v>10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4" t="e">
        <f>#REF!</f>
        <v>#REF!</v>
      </c>
      <c r="L13" s="4" t="e">
        <f>#REF!</f>
        <v>#REF!</v>
      </c>
      <c r="M13" s="4"/>
    </row>
    <row r="14" spans="1:13" x14ac:dyDescent="0.2">
      <c r="A14" s="12" t="s">
        <v>11</v>
      </c>
      <c r="B14" s="7"/>
      <c r="C14" s="8"/>
      <c r="D14" s="8"/>
      <c r="E14" s="8"/>
      <c r="F14" s="8"/>
      <c r="G14" s="8"/>
      <c r="H14" s="8"/>
      <c r="I14" s="56"/>
      <c r="K14" s="4"/>
      <c r="L14" s="4"/>
      <c r="M14" s="4"/>
    </row>
    <row r="15" spans="1:13" x14ac:dyDescent="0.2">
      <c r="A15" s="11"/>
      <c r="B15" s="18" t="e">
        <f>#REF!</f>
        <v>#REF!</v>
      </c>
      <c r="C15" s="18">
        <v>120</v>
      </c>
      <c r="D15" s="18" t="s">
        <v>8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C15*F15</f>
        <v>#REF!</v>
      </c>
      <c r="I15" s="37" t="e">
        <f>G15+H15</f>
        <v>#REF!</v>
      </c>
      <c r="K15" s="4" t="e">
        <f>#REF!</f>
        <v>#REF!</v>
      </c>
      <c r="L15" s="4" t="e">
        <f>#REF!</f>
        <v>#REF!</v>
      </c>
      <c r="M15" s="4"/>
    </row>
    <row r="16" spans="1:13" x14ac:dyDescent="0.2">
      <c r="A16" s="11"/>
      <c r="B16" s="18" t="e">
        <f>#REF!</f>
        <v>#REF!</v>
      </c>
      <c r="C16" s="18">
        <v>160</v>
      </c>
      <c r="D16" s="18" t="s">
        <v>8</v>
      </c>
      <c r="E16" s="32" t="e">
        <f>#REF!</f>
        <v>#REF!</v>
      </c>
      <c r="F16" s="32" t="e">
        <f>#REF!</f>
        <v>#REF!</v>
      </c>
      <c r="G16" s="32" t="e">
        <f>C16*E16</f>
        <v>#REF!</v>
      </c>
      <c r="H16" s="32" t="e">
        <f>C16*F16</f>
        <v>#REF!</v>
      </c>
      <c r="I16" s="37" t="e">
        <f>G16+H16</f>
        <v>#REF!</v>
      </c>
      <c r="K16" s="4" t="e">
        <f>#REF!</f>
        <v>#REF!</v>
      </c>
      <c r="L16" s="4" t="e">
        <f>#REF!</f>
        <v>#REF!</v>
      </c>
      <c r="M16" s="4"/>
    </row>
    <row r="17" spans="1:14" x14ac:dyDescent="0.2">
      <c r="A17" s="12" t="s">
        <v>12</v>
      </c>
      <c r="B17" s="7"/>
      <c r="C17" s="8"/>
      <c r="D17" s="8"/>
      <c r="E17" s="8"/>
      <c r="F17" s="8"/>
      <c r="G17" s="8"/>
      <c r="H17" s="8"/>
      <c r="I17" s="56"/>
      <c r="K17" s="4"/>
      <c r="L17" s="4"/>
      <c r="M17" s="4"/>
    </row>
    <row r="18" spans="1:14" x14ac:dyDescent="0.2">
      <c r="A18" s="11"/>
      <c r="B18" s="18" t="e">
        <f>#REF!</f>
        <v>#REF!</v>
      </c>
      <c r="C18" s="18">
        <v>2</v>
      </c>
      <c r="D18" s="18" t="s">
        <v>13</v>
      </c>
      <c r="E18" s="32" t="e">
        <f>#REF!</f>
        <v>#REF!</v>
      </c>
      <c r="F18" s="32" t="e">
        <f>#REF!</f>
        <v>#REF!</v>
      </c>
      <c r="G18" s="32" t="e">
        <f>C18*E18</f>
        <v>#REF!</v>
      </c>
      <c r="H18" s="32" t="e">
        <f>C18*F18</f>
        <v>#REF!</v>
      </c>
      <c r="I18" s="37" t="e">
        <f>G18+H18</f>
        <v>#REF!</v>
      </c>
      <c r="K18" s="4" t="e">
        <f>#REF!</f>
        <v>#REF!</v>
      </c>
      <c r="L18" s="4" t="e">
        <f>#REF!</f>
        <v>#REF!</v>
      </c>
      <c r="M18" s="4"/>
    </row>
    <row r="19" spans="1:14" x14ac:dyDescent="0.2">
      <c r="A19" s="11"/>
      <c r="B19" s="18" t="e">
        <f>#REF!</f>
        <v>#REF!</v>
      </c>
      <c r="C19" s="18">
        <v>8</v>
      </c>
      <c r="D19" s="18" t="s">
        <v>13</v>
      </c>
      <c r="E19" s="32" t="e">
        <f>#REF!</f>
        <v>#REF!</v>
      </c>
      <c r="F19" s="32" t="e">
        <f>#REF!</f>
        <v>#REF!</v>
      </c>
      <c r="G19" s="32" t="e">
        <f>C19*E19</f>
        <v>#REF!</v>
      </c>
      <c r="H19" s="32" t="e">
        <f>C19*F19</f>
        <v>#REF!</v>
      </c>
      <c r="I19" s="37" t="e">
        <f>G19+H19</f>
        <v>#REF!</v>
      </c>
      <c r="K19" s="4" t="e">
        <f>#REF!</f>
        <v>#REF!</v>
      </c>
      <c r="L19" s="4" t="e">
        <f>#REF!</f>
        <v>#REF!</v>
      </c>
      <c r="M19" s="4"/>
    </row>
    <row r="20" spans="1:14" x14ac:dyDescent="0.2">
      <c r="A20" s="11"/>
      <c r="B20" s="18" t="e">
        <f>#REF!</f>
        <v>#REF!</v>
      </c>
      <c r="C20" s="18">
        <v>2</v>
      </c>
      <c r="D20" s="18" t="s">
        <v>13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4" t="e">
        <f>#REF!</f>
        <v>#REF!</v>
      </c>
      <c r="L20" s="4" t="e">
        <f>#REF!</f>
        <v>#REF!</v>
      </c>
      <c r="M20" s="4"/>
    </row>
    <row r="21" spans="1:14" x14ac:dyDescent="0.2">
      <c r="A21" s="12" t="s">
        <v>14</v>
      </c>
      <c r="B21" s="7"/>
      <c r="C21" s="8"/>
      <c r="D21" s="8"/>
      <c r="E21" s="8"/>
      <c r="F21" s="8"/>
      <c r="G21" s="8"/>
      <c r="H21" s="8"/>
      <c r="I21" s="56"/>
      <c r="K21" s="4"/>
      <c r="L21" s="4"/>
      <c r="M21" s="4"/>
    </row>
    <row r="22" spans="1:14" x14ac:dyDescent="0.2">
      <c r="A22" s="11"/>
      <c r="B22" s="18" t="e">
        <f>#REF!</f>
        <v>#REF!</v>
      </c>
      <c r="C22" s="18">
        <v>3</v>
      </c>
      <c r="D22" s="18" t="s">
        <v>13</v>
      </c>
      <c r="E22" s="32" t="e">
        <f>#REF!</f>
        <v>#REF!</v>
      </c>
      <c r="F22" s="32" t="e">
        <f>#REF!</f>
        <v>#REF!</v>
      </c>
      <c r="G22" s="32" t="e">
        <f>C22*E22</f>
        <v>#REF!</v>
      </c>
      <c r="H22" s="32" t="e">
        <f>C22*F22</f>
        <v>#REF!</v>
      </c>
      <c r="I22" s="37" t="e">
        <f>G22+H22</f>
        <v>#REF!</v>
      </c>
      <c r="K22" s="4" t="e">
        <f>#REF!</f>
        <v>#REF!</v>
      </c>
      <c r="L22" s="4" t="e">
        <f>#REF!</f>
        <v>#REF!</v>
      </c>
      <c r="M22" s="4"/>
    </row>
    <row r="23" spans="1:14" x14ac:dyDescent="0.2">
      <c r="A23" s="11"/>
      <c r="B23" s="18" t="e">
        <f>#REF!</f>
        <v>#REF!</v>
      </c>
      <c r="C23" s="18">
        <v>10</v>
      </c>
      <c r="D23" s="18" t="s">
        <v>8</v>
      </c>
      <c r="E23" s="32" t="e">
        <f>#REF!</f>
        <v>#REF!</v>
      </c>
      <c r="F23" s="32" t="e">
        <f>#REF!</f>
        <v>#REF!</v>
      </c>
      <c r="G23" s="32" t="e">
        <f>C23*E23</f>
        <v>#REF!</v>
      </c>
      <c r="H23" s="32" t="e">
        <f>C23*F23</f>
        <v>#REF!</v>
      </c>
      <c r="I23" s="37" t="e">
        <f>G23+H23</f>
        <v>#REF!</v>
      </c>
      <c r="K23" s="4" t="e">
        <f>#REF!</f>
        <v>#REF!</v>
      </c>
      <c r="L23" s="4" t="e">
        <f>#REF!</f>
        <v>#REF!</v>
      </c>
      <c r="M23" s="4"/>
    </row>
    <row r="24" spans="1:14" x14ac:dyDescent="0.2">
      <c r="A24" s="12" t="s">
        <v>16</v>
      </c>
      <c r="B24" s="7"/>
      <c r="C24" s="8"/>
      <c r="D24" s="8"/>
      <c r="E24" s="8"/>
      <c r="F24" s="8"/>
      <c r="G24" s="8"/>
      <c r="H24" s="8"/>
      <c r="I24" s="56"/>
      <c r="K24" s="4"/>
      <c r="L24" s="4"/>
      <c r="M24" s="4"/>
    </row>
    <row r="25" spans="1:14" x14ac:dyDescent="0.2">
      <c r="A25" s="11"/>
      <c r="B25" s="18" t="e">
        <f>#REF!</f>
        <v>#REF!</v>
      </c>
      <c r="C25" s="18">
        <v>1</v>
      </c>
      <c r="D25" s="18" t="s">
        <v>15</v>
      </c>
      <c r="E25" s="32" t="e">
        <f>#REF!</f>
        <v>#REF!</v>
      </c>
      <c r="F25" s="32" t="e">
        <f>#REF!</f>
        <v>#REF!</v>
      </c>
      <c r="G25" s="32" t="e">
        <f>C25*E25</f>
        <v>#REF!</v>
      </c>
      <c r="H25" s="32" t="e">
        <f>C25*F25</f>
        <v>#REF!</v>
      </c>
      <c r="I25" s="37" t="e">
        <f>G25+H25</f>
        <v>#REF!</v>
      </c>
      <c r="K25" s="4" t="e">
        <f>#REF!</f>
        <v>#REF!</v>
      </c>
      <c r="L25" s="4" t="e">
        <f>#REF!</f>
        <v>#REF!</v>
      </c>
      <c r="M25" s="4"/>
    </row>
    <row r="26" spans="1:14" x14ac:dyDescent="0.2">
      <c r="A26" s="12" t="s">
        <v>2</v>
      </c>
      <c r="B26" s="7"/>
      <c r="C26" s="8"/>
      <c r="D26" s="8"/>
      <c r="E26" s="8"/>
      <c r="F26" s="8"/>
      <c r="G26" s="8"/>
      <c r="H26" s="8"/>
      <c r="I26" s="56"/>
      <c r="K26" s="4"/>
      <c r="L26" s="4"/>
      <c r="M26" s="4"/>
    </row>
    <row r="27" spans="1:14" x14ac:dyDescent="0.2">
      <c r="A27" s="11"/>
      <c r="B27" s="18" t="e">
        <f>#REF!</f>
        <v>#REF!</v>
      </c>
      <c r="C27" s="18">
        <v>1</v>
      </c>
      <c r="D27" s="18" t="s">
        <v>15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4" t="e">
        <f>#REF!</f>
        <v>#REF!</v>
      </c>
      <c r="L27" s="4" t="e">
        <f>#REF!</f>
        <v>#REF!</v>
      </c>
      <c r="M27" s="4"/>
    </row>
    <row r="28" spans="1:14" x14ac:dyDescent="0.2">
      <c r="A28" s="11"/>
      <c r="B28" s="18" t="e">
        <f>#REF!</f>
        <v>#REF!</v>
      </c>
      <c r="C28" s="18">
        <v>1</v>
      </c>
      <c r="D28" s="18" t="s">
        <v>15</v>
      </c>
      <c r="E28" s="32" t="e">
        <f>#REF!</f>
        <v>#REF!</v>
      </c>
      <c r="F28" s="32" t="e">
        <f>#REF!</f>
        <v>#REF!</v>
      </c>
      <c r="G28" s="32" t="e">
        <f>C28*E28</f>
        <v>#REF!</v>
      </c>
      <c r="H28" s="32" t="e">
        <f>C28*F28</f>
        <v>#REF!</v>
      </c>
      <c r="I28" s="37" t="e">
        <f>G28+H28</f>
        <v>#REF!</v>
      </c>
      <c r="K28" s="4" t="e">
        <f>#REF!</f>
        <v>#REF!</v>
      </c>
      <c r="L28" s="4" t="e">
        <f>#REF!</f>
        <v>#REF!</v>
      </c>
      <c r="M28" s="4"/>
    </row>
    <row r="29" spans="1:14" x14ac:dyDescent="0.2">
      <c r="A29" s="11"/>
      <c r="B29" s="18" t="e">
        <f>#REF!</f>
        <v>#REF!</v>
      </c>
      <c r="C29" s="18">
        <v>1</v>
      </c>
      <c r="D29" s="18" t="s">
        <v>15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4" t="e">
        <f>#REF!</f>
        <v>#REF!</v>
      </c>
      <c r="L29" s="4" t="e">
        <f>#REF!</f>
        <v>#REF!</v>
      </c>
      <c r="M29" s="4"/>
    </row>
    <row r="30" spans="1:14" ht="13.5" thickBot="1" x14ac:dyDescent="0.25">
      <c r="A30" s="13"/>
      <c r="B30" s="9"/>
      <c r="C30" s="9"/>
      <c r="D30" s="9"/>
      <c r="E30" s="9"/>
      <c r="F30" s="57" t="s">
        <v>46</v>
      </c>
      <c r="G30" s="34" t="e">
        <f>SUM(G7:G29)</f>
        <v>#REF!</v>
      </c>
      <c r="H30" s="34" t="e">
        <f>SUM(H7:H29)</f>
        <v>#REF!</v>
      </c>
      <c r="I30" s="53" t="e">
        <f>SUM(I7:I29)</f>
        <v>#REF!</v>
      </c>
      <c r="K30" s="4" t="e">
        <f>SUMPRODUCT(K7:K29,C7:C29)</f>
        <v>#REF!</v>
      </c>
      <c r="L30" s="4" t="e">
        <f>SUMPRODUCT(L7:L29,C7:C29)</f>
        <v>#REF!</v>
      </c>
      <c r="M30" s="4" t="e">
        <f>SUM(K30:L30)</f>
        <v>#REF!</v>
      </c>
    </row>
    <row r="31" spans="1:14" x14ac:dyDescent="0.2">
      <c r="A31" s="3"/>
      <c r="B31" s="2"/>
      <c r="C31" s="31"/>
      <c r="D31" s="2"/>
      <c r="E31" s="2"/>
      <c r="F31" s="58" t="s">
        <v>47</v>
      </c>
      <c r="G31" s="59" t="e">
        <f>G30*1.27</f>
        <v>#REF!</v>
      </c>
      <c r="H31" s="59" t="e">
        <f>H30*1.27</f>
        <v>#REF!</v>
      </c>
      <c r="I31" s="59" t="e">
        <f>I30*1.27</f>
        <v>#REF!</v>
      </c>
      <c r="L31" s="60" t="s">
        <v>36</v>
      </c>
      <c r="M31" s="61" t="e">
        <f>I30-M30</f>
        <v>#REF!</v>
      </c>
      <c r="N31" s="36" t="e">
        <f>M31/M30</f>
        <v>#REF!</v>
      </c>
    </row>
    <row r="32" spans="1:14" x14ac:dyDescent="0.2">
      <c r="N32" s="36" t="e">
        <f>M31/I30</f>
        <v>#REF!</v>
      </c>
    </row>
    <row r="33" spans="2:5" x14ac:dyDescent="0.2">
      <c r="B33" s="60" t="s">
        <v>73</v>
      </c>
    </row>
    <row r="36" spans="2:5" x14ac:dyDescent="0.2">
      <c r="E36" s="60" t="s">
        <v>60</v>
      </c>
    </row>
    <row r="37" spans="2:5" x14ac:dyDescent="0.2">
      <c r="E37" s="60" t="s">
        <v>61</v>
      </c>
    </row>
  </sheetData>
  <pageMargins left="0.7" right="0.7" top="0.75" bottom="0.75" header="0.3" footer="0.3"/>
  <pageSetup paperSize="9" scale="85" orientation="portrait" horizontalDpi="4294967293" verticalDpi="300" r:id="rId1"/>
  <colBreaks count="1" manualBreakCount="1">
    <brk id="9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05E97-D6A9-4D13-ADFB-D0E625091366}">
  <dimension ref="A1:N37"/>
  <sheetViews>
    <sheetView view="pageBreakPreview" topLeftCell="A13" zoomScaleNormal="100" zoomScaleSheetLayoutView="100" workbookViewId="0">
      <selection activeCell="B21" sqref="B21"/>
    </sheetView>
  </sheetViews>
  <sheetFormatPr defaultRowHeight="12.75" x14ac:dyDescent="0.2"/>
  <cols>
    <col min="1" max="1" width="4.5703125" customWidth="1"/>
    <col min="2" max="2" width="32.85546875" customWidth="1"/>
    <col min="7" max="8" width="9.5703125" bestFit="1" customWidth="1"/>
    <col min="9" max="9" width="9.85546875" bestFit="1" customWidth="1"/>
    <col min="11" max="12" width="11.42578125" bestFit="1" customWidth="1"/>
    <col min="13" max="13" width="11.5703125" bestFit="1" customWidth="1"/>
  </cols>
  <sheetData>
    <row r="1" spans="1:13" ht="45.75" customHeight="1" x14ac:dyDescent="0.2"/>
    <row r="2" spans="1:13" ht="20.25" x14ac:dyDescent="0.3">
      <c r="A2" s="54" t="s">
        <v>17</v>
      </c>
      <c r="B2" s="2"/>
      <c r="C2" s="31"/>
      <c r="D2" s="2"/>
      <c r="G2" s="23" t="s">
        <v>58</v>
      </c>
    </row>
    <row r="3" spans="1:13" ht="20.25" x14ac:dyDescent="0.3">
      <c r="A3" s="54" t="s">
        <v>72</v>
      </c>
      <c r="B3" s="54"/>
      <c r="C3" s="54"/>
      <c r="D3" s="54"/>
      <c r="E3" s="54"/>
      <c r="F3" s="54"/>
      <c r="G3" s="54"/>
      <c r="H3" s="54"/>
      <c r="I3" s="54"/>
    </row>
    <row r="4" spans="1:13" ht="21.75" thickBot="1" x14ac:dyDescent="0.4">
      <c r="A4" s="55" t="s">
        <v>70</v>
      </c>
      <c r="B4" s="55"/>
      <c r="C4" s="55"/>
      <c r="D4" s="55"/>
      <c r="E4" s="55"/>
      <c r="F4" s="55"/>
      <c r="G4" s="55"/>
      <c r="H4" s="55"/>
      <c r="I4" s="55"/>
    </row>
    <row r="5" spans="1:13" ht="34.5" thickBot="1" x14ac:dyDescent="0.25">
      <c r="A5" s="17" t="s">
        <v>38</v>
      </c>
      <c r="B5" s="14" t="s">
        <v>6</v>
      </c>
      <c r="C5" s="15" t="s">
        <v>39</v>
      </c>
      <c r="D5" s="14" t="s">
        <v>40</v>
      </c>
      <c r="E5" s="14" t="s">
        <v>41</v>
      </c>
      <c r="F5" s="14" t="s">
        <v>42</v>
      </c>
      <c r="G5" s="14" t="s">
        <v>43</v>
      </c>
      <c r="H5" s="14" t="s">
        <v>44</v>
      </c>
      <c r="I5" s="16" t="s">
        <v>45</v>
      </c>
    </row>
    <row r="6" spans="1:13" x14ac:dyDescent="0.2">
      <c r="A6" s="10" t="s">
        <v>18</v>
      </c>
      <c r="B6" s="5"/>
      <c r="C6" s="5"/>
      <c r="D6" s="5"/>
      <c r="E6" s="5"/>
      <c r="F6" s="5"/>
      <c r="G6" s="5"/>
      <c r="H6" s="5"/>
      <c r="I6" s="6"/>
    </row>
    <row r="7" spans="1:13" ht="22.5" x14ac:dyDescent="0.2">
      <c r="A7" s="11"/>
      <c r="B7" s="18" t="s">
        <v>19</v>
      </c>
      <c r="C7" s="24">
        <f>1.6*1.6*1.2*2</f>
        <v>6.144000000000001</v>
      </c>
      <c r="D7" s="25" t="s">
        <v>7</v>
      </c>
      <c r="E7" s="32">
        <v>0</v>
      </c>
      <c r="F7" s="32" t="e">
        <f>#REF!</f>
        <v>#REF!</v>
      </c>
      <c r="G7" s="32">
        <f>C7*E7</f>
        <v>0</v>
      </c>
      <c r="H7" s="32" t="e">
        <f>F7*C7</f>
        <v>#REF!</v>
      </c>
      <c r="I7" s="37" t="e">
        <f>G7+H7</f>
        <v>#REF!</v>
      </c>
      <c r="K7" s="4" t="e">
        <f>#REF!</f>
        <v>#REF!</v>
      </c>
      <c r="L7" s="4" t="e">
        <f>#REF!</f>
        <v>#REF!</v>
      </c>
      <c r="M7" s="4"/>
    </row>
    <row r="8" spans="1:13" x14ac:dyDescent="0.2">
      <c r="A8" s="11"/>
      <c r="B8" s="18" t="e">
        <f>#REF!</f>
        <v>#REF!</v>
      </c>
      <c r="C8" s="18">
        <v>2</v>
      </c>
      <c r="D8" s="18" t="s">
        <v>10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4" t="e">
        <f>#REF!</f>
        <v>#REF!</v>
      </c>
      <c r="L8" s="4" t="e">
        <f>#REF!</f>
        <v>#REF!</v>
      </c>
      <c r="M8" s="4"/>
    </row>
    <row r="9" spans="1:13" x14ac:dyDescent="0.2">
      <c r="A9" s="11"/>
      <c r="B9" s="18" t="e">
        <f>#REF!</f>
        <v>#REF!</v>
      </c>
      <c r="C9" s="18">
        <v>120</v>
      </c>
      <c r="D9" s="18" t="s">
        <v>8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4" t="e">
        <f>#REF!</f>
        <v>#REF!</v>
      </c>
      <c r="L9" s="4" t="e">
        <f>#REF!</f>
        <v>#REF!</v>
      </c>
      <c r="M9" s="4"/>
    </row>
    <row r="10" spans="1:13" x14ac:dyDescent="0.2">
      <c r="A10" s="12" t="s">
        <v>0</v>
      </c>
      <c r="B10" s="7"/>
      <c r="C10" s="8"/>
      <c r="D10" s="8"/>
      <c r="E10" s="8"/>
      <c r="F10" s="8"/>
      <c r="G10" s="8"/>
      <c r="H10" s="8"/>
      <c r="I10" s="56"/>
      <c r="K10" s="4"/>
      <c r="L10" s="4"/>
      <c r="M10" s="4"/>
    </row>
    <row r="11" spans="1:13" ht="22.5" x14ac:dyDescent="0.2">
      <c r="A11" s="11"/>
      <c r="B11" s="18" t="s">
        <v>25</v>
      </c>
      <c r="C11" s="18">
        <v>25</v>
      </c>
      <c r="D11" s="18" t="s">
        <v>8</v>
      </c>
      <c r="E11" s="32" t="e">
        <f>#REF!</f>
        <v>#REF!</v>
      </c>
      <c r="F11" s="32" t="e">
        <f>#REF!</f>
        <v>#REF!</v>
      </c>
      <c r="G11" s="32" t="e">
        <f>C11*E11</f>
        <v>#REF!</v>
      </c>
      <c r="H11" s="32" t="e">
        <f>F11*C11</f>
        <v>#REF!</v>
      </c>
      <c r="I11" s="37" t="e">
        <f>G11+H11</f>
        <v>#REF!</v>
      </c>
      <c r="K11" s="4" t="e">
        <f>#REF!</f>
        <v>#REF!</v>
      </c>
      <c r="L11" s="4" t="e">
        <f>#REF!</f>
        <v>#REF!</v>
      </c>
      <c r="M11" s="4"/>
    </row>
    <row r="12" spans="1:13" x14ac:dyDescent="0.2">
      <c r="A12" s="11"/>
      <c r="B12" s="18" t="s">
        <v>1</v>
      </c>
      <c r="C12" s="18">
        <v>120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4" t="e">
        <f>#REF!</f>
        <v>#REF!</v>
      </c>
      <c r="L12" s="4" t="e">
        <f>#REF!</f>
        <v>#REF!</v>
      </c>
      <c r="M12" s="4"/>
    </row>
    <row r="13" spans="1:13" x14ac:dyDescent="0.2">
      <c r="A13" s="11"/>
      <c r="B13" s="18" t="s">
        <v>9</v>
      </c>
      <c r="C13" s="18">
        <v>4</v>
      </c>
      <c r="D13" s="18" t="s">
        <v>10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4" t="e">
        <f>#REF!</f>
        <v>#REF!</v>
      </c>
      <c r="L13" s="4" t="e">
        <f>#REF!</f>
        <v>#REF!</v>
      </c>
      <c r="M13" s="4"/>
    </row>
    <row r="14" spans="1:13" x14ac:dyDescent="0.2">
      <c r="A14" s="12" t="s">
        <v>11</v>
      </c>
      <c r="B14" s="7"/>
      <c r="C14" s="8"/>
      <c r="D14" s="8"/>
      <c r="E14" s="8"/>
      <c r="F14" s="8"/>
      <c r="G14" s="8"/>
      <c r="H14" s="8"/>
      <c r="I14" s="56"/>
      <c r="K14" s="4"/>
      <c r="L14" s="4"/>
      <c r="M14" s="4"/>
    </row>
    <row r="15" spans="1:13" x14ac:dyDescent="0.2">
      <c r="A15" s="11"/>
      <c r="B15" s="18" t="e">
        <f>#REF!</f>
        <v>#REF!</v>
      </c>
      <c r="C15" s="18">
        <v>120</v>
      </c>
      <c r="D15" s="18" t="s">
        <v>8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C15*F15</f>
        <v>#REF!</v>
      </c>
      <c r="I15" s="37" t="e">
        <f>G15+H15</f>
        <v>#REF!</v>
      </c>
      <c r="K15" s="4" t="e">
        <f>#REF!</f>
        <v>#REF!</v>
      </c>
      <c r="L15" s="4" t="e">
        <f>#REF!</f>
        <v>#REF!</v>
      </c>
      <c r="M15" s="4"/>
    </row>
    <row r="16" spans="1:13" x14ac:dyDescent="0.2">
      <c r="A16" s="11"/>
      <c r="B16" s="18" t="s">
        <v>22</v>
      </c>
      <c r="C16" s="18">
        <f>C19*(12+2+5)</f>
        <v>190</v>
      </c>
      <c r="D16" s="18" t="s">
        <v>8</v>
      </c>
      <c r="E16" s="32" t="e">
        <f>#REF!</f>
        <v>#REF!</v>
      </c>
      <c r="F16" s="32" t="e">
        <f>#REF!</f>
        <v>#REF!</v>
      </c>
      <c r="G16" s="32" t="e">
        <f>C16*E16</f>
        <v>#REF!</v>
      </c>
      <c r="H16" s="32" t="e">
        <f>C16*F16</f>
        <v>#REF!</v>
      </c>
      <c r="I16" s="37" t="e">
        <f>G16+H16</f>
        <v>#REF!</v>
      </c>
      <c r="K16" s="4" t="e">
        <f>#REF!</f>
        <v>#REF!</v>
      </c>
      <c r="L16" s="4" t="e">
        <f>#REF!</f>
        <v>#REF!</v>
      </c>
      <c r="M16" s="4"/>
    </row>
    <row r="17" spans="1:14" x14ac:dyDescent="0.2">
      <c r="A17" s="12" t="s">
        <v>12</v>
      </c>
      <c r="B17" s="7"/>
      <c r="C17" s="8"/>
      <c r="D17" s="8"/>
      <c r="E17" s="8"/>
      <c r="F17" s="8"/>
      <c r="G17" s="8"/>
      <c r="H17" s="8"/>
      <c r="I17" s="56"/>
      <c r="K17" s="4"/>
      <c r="L17" s="4"/>
      <c r="M17" s="4"/>
    </row>
    <row r="18" spans="1:14" x14ac:dyDescent="0.2">
      <c r="A18" s="11"/>
      <c r="B18" s="18" t="e">
        <f>#REF!</f>
        <v>#REF!</v>
      </c>
      <c r="C18" s="18">
        <v>2</v>
      </c>
      <c r="D18" s="18" t="s">
        <v>13</v>
      </c>
      <c r="E18" s="32" t="e">
        <f>#REF!</f>
        <v>#REF!</v>
      </c>
      <c r="F18" s="32" t="e">
        <f>#REF!</f>
        <v>#REF!</v>
      </c>
      <c r="G18" s="32" t="e">
        <f>C18*E18</f>
        <v>#REF!</v>
      </c>
      <c r="H18" s="32" t="e">
        <f>C18*F18</f>
        <v>#REF!</v>
      </c>
      <c r="I18" s="37" t="e">
        <f>G18+H18</f>
        <v>#REF!</v>
      </c>
      <c r="K18" s="4" t="e">
        <f>#REF!</f>
        <v>#REF!</v>
      </c>
      <c r="L18" s="4" t="e">
        <f>#REF!</f>
        <v>#REF!</v>
      </c>
      <c r="M18" s="4"/>
    </row>
    <row r="19" spans="1:14" x14ac:dyDescent="0.2">
      <c r="A19" s="11"/>
      <c r="B19" s="18" t="e">
        <f>#REF!</f>
        <v>#REF!</v>
      </c>
      <c r="C19" s="18">
        <v>10</v>
      </c>
      <c r="D19" s="18" t="s">
        <v>13</v>
      </c>
      <c r="E19" s="32" t="e">
        <f>#REF!</f>
        <v>#REF!</v>
      </c>
      <c r="F19" s="32" t="e">
        <f>#REF!</f>
        <v>#REF!</v>
      </c>
      <c r="G19" s="32" t="e">
        <f>C19*E19</f>
        <v>#REF!</v>
      </c>
      <c r="H19" s="32" t="e">
        <f>C19*F19</f>
        <v>#REF!</v>
      </c>
      <c r="I19" s="37" t="e">
        <f>G19+H19</f>
        <v>#REF!</v>
      </c>
      <c r="K19" s="4" t="e">
        <f>#REF!</f>
        <v>#REF!</v>
      </c>
      <c r="L19" s="4" t="e">
        <f>#REF!</f>
        <v>#REF!</v>
      </c>
      <c r="M19" s="4"/>
    </row>
    <row r="20" spans="1:14" x14ac:dyDescent="0.2">
      <c r="A20" s="11"/>
      <c r="B20" s="18" t="e">
        <f>#REF!</f>
        <v>#REF!</v>
      </c>
      <c r="C20" s="18">
        <v>2</v>
      </c>
      <c r="D20" s="18" t="s">
        <v>13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4" t="e">
        <f>#REF!</f>
        <v>#REF!</v>
      </c>
      <c r="L20" s="4" t="e">
        <f>#REF!</f>
        <v>#REF!</v>
      </c>
      <c r="M20" s="4"/>
    </row>
    <row r="21" spans="1:14" x14ac:dyDescent="0.2">
      <c r="A21" s="12" t="s">
        <v>14</v>
      </c>
      <c r="B21" s="7"/>
      <c r="C21" s="8"/>
      <c r="D21" s="8"/>
      <c r="E21" s="8"/>
      <c r="F21" s="8"/>
      <c r="G21" s="8"/>
      <c r="H21" s="8"/>
      <c r="I21" s="56"/>
      <c r="K21" s="4"/>
      <c r="L21" s="4"/>
      <c r="M21" s="4"/>
    </row>
    <row r="22" spans="1:14" x14ac:dyDescent="0.2">
      <c r="A22" s="11"/>
      <c r="B22" s="18" t="e">
        <f>#REF!</f>
        <v>#REF!</v>
      </c>
      <c r="C22" s="18">
        <v>3</v>
      </c>
      <c r="D22" s="18" t="s">
        <v>13</v>
      </c>
      <c r="E22" s="32" t="e">
        <f>#REF!</f>
        <v>#REF!</v>
      </c>
      <c r="F22" s="32" t="e">
        <f>#REF!</f>
        <v>#REF!</v>
      </c>
      <c r="G22" s="32" t="e">
        <f>C22*E22</f>
        <v>#REF!</v>
      </c>
      <c r="H22" s="32" t="e">
        <f>C22*F22</f>
        <v>#REF!</v>
      </c>
      <c r="I22" s="37" t="e">
        <f>G22+H22</f>
        <v>#REF!</v>
      </c>
      <c r="K22" s="4" t="e">
        <f>#REF!</f>
        <v>#REF!</v>
      </c>
      <c r="L22" s="4" t="e">
        <f>#REF!</f>
        <v>#REF!</v>
      </c>
      <c r="M22" s="4"/>
    </row>
    <row r="23" spans="1:14" x14ac:dyDescent="0.2">
      <c r="A23" s="11"/>
      <c r="B23" s="18" t="e">
        <f>#REF!</f>
        <v>#REF!</v>
      </c>
      <c r="C23" s="18">
        <v>10</v>
      </c>
      <c r="D23" s="18" t="s">
        <v>8</v>
      </c>
      <c r="E23" s="32" t="e">
        <f>#REF!</f>
        <v>#REF!</v>
      </c>
      <c r="F23" s="32" t="e">
        <f>#REF!</f>
        <v>#REF!</v>
      </c>
      <c r="G23" s="32" t="e">
        <f>C23*E23</f>
        <v>#REF!</v>
      </c>
      <c r="H23" s="32" t="e">
        <f>C23*F23</f>
        <v>#REF!</v>
      </c>
      <c r="I23" s="37" t="e">
        <f>G23+H23</f>
        <v>#REF!</v>
      </c>
      <c r="K23" s="4" t="e">
        <f>#REF!</f>
        <v>#REF!</v>
      </c>
      <c r="L23" s="4" t="e">
        <f>#REF!</f>
        <v>#REF!</v>
      </c>
      <c r="M23" s="4"/>
    </row>
    <row r="24" spans="1:14" x14ac:dyDescent="0.2">
      <c r="A24" s="12" t="s">
        <v>16</v>
      </c>
      <c r="B24" s="7"/>
      <c r="C24" s="8"/>
      <c r="D24" s="8"/>
      <c r="E24" s="8"/>
      <c r="F24" s="8"/>
      <c r="G24" s="8"/>
      <c r="H24" s="8"/>
      <c r="I24" s="56"/>
      <c r="K24" s="4"/>
      <c r="L24" s="4"/>
      <c r="M24" s="4"/>
    </row>
    <row r="25" spans="1:14" x14ac:dyDescent="0.2">
      <c r="A25" s="11"/>
      <c r="B25" s="18" t="e">
        <f>#REF!</f>
        <v>#REF!</v>
      </c>
      <c r="C25" s="18">
        <v>1</v>
      </c>
      <c r="D25" s="18" t="s">
        <v>15</v>
      </c>
      <c r="E25" s="32" t="e">
        <f>#REF!</f>
        <v>#REF!</v>
      </c>
      <c r="F25" s="32" t="e">
        <f>#REF!</f>
        <v>#REF!</v>
      </c>
      <c r="G25" s="32" t="e">
        <f>C25*E25</f>
        <v>#REF!</v>
      </c>
      <c r="H25" s="32" t="e">
        <f>C25*F25</f>
        <v>#REF!</v>
      </c>
      <c r="I25" s="37" t="e">
        <f>G25+H25</f>
        <v>#REF!</v>
      </c>
      <c r="K25" s="4" t="e">
        <f>#REF!</f>
        <v>#REF!</v>
      </c>
      <c r="L25" s="4" t="e">
        <f>#REF!</f>
        <v>#REF!</v>
      </c>
      <c r="M25" s="4"/>
    </row>
    <row r="26" spans="1:14" x14ac:dyDescent="0.2">
      <c r="A26" s="12" t="s">
        <v>2</v>
      </c>
      <c r="B26" s="7"/>
      <c r="C26" s="8"/>
      <c r="D26" s="8"/>
      <c r="E26" s="8"/>
      <c r="F26" s="8"/>
      <c r="G26" s="8"/>
      <c r="H26" s="8"/>
      <c r="I26" s="56"/>
      <c r="K26" s="4"/>
      <c r="L26" s="4"/>
      <c r="M26" s="4"/>
    </row>
    <row r="27" spans="1:14" x14ac:dyDescent="0.2">
      <c r="A27" s="11"/>
      <c r="B27" s="18" t="e">
        <f>#REF!</f>
        <v>#REF!</v>
      </c>
      <c r="C27" s="18">
        <v>1</v>
      </c>
      <c r="D27" s="18" t="s">
        <v>15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4" t="e">
        <f>#REF!</f>
        <v>#REF!</v>
      </c>
      <c r="L27" s="4" t="e">
        <f>#REF!</f>
        <v>#REF!</v>
      </c>
      <c r="M27" s="4"/>
    </row>
    <row r="28" spans="1:14" x14ac:dyDescent="0.2">
      <c r="A28" s="11"/>
      <c r="B28" s="18" t="e">
        <f>#REF!</f>
        <v>#REF!</v>
      </c>
      <c r="C28" s="18">
        <v>1</v>
      </c>
      <c r="D28" s="18" t="s">
        <v>15</v>
      </c>
      <c r="E28" s="32" t="e">
        <f>#REF!</f>
        <v>#REF!</v>
      </c>
      <c r="F28" s="32" t="e">
        <f>#REF!</f>
        <v>#REF!</v>
      </c>
      <c r="G28" s="32" t="e">
        <f>C28*E28</f>
        <v>#REF!</v>
      </c>
      <c r="H28" s="32" t="e">
        <f>C28*F28</f>
        <v>#REF!</v>
      </c>
      <c r="I28" s="37" t="e">
        <f>G28+H28</f>
        <v>#REF!</v>
      </c>
      <c r="K28" s="4" t="e">
        <f>#REF!</f>
        <v>#REF!</v>
      </c>
      <c r="L28" s="4" t="e">
        <f>#REF!</f>
        <v>#REF!</v>
      </c>
      <c r="M28" s="4"/>
    </row>
    <row r="29" spans="1:14" x14ac:dyDescent="0.2">
      <c r="A29" s="11"/>
      <c r="B29" s="18" t="e">
        <f>#REF!</f>
        <v>#REF!</v>
      </c>
      <c r="C29" s="18">
        <v>1</v>
      </c>
      <c r="D29" s="18" t="s">
        <v>15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4" t="e">
        <f>#REF!</f>
        <v>#REF!</v>
      </c>
      <c r="L29" s="4" t="e">
        <f>#REF!</f>
        <v>#REF!</v>
      </c>
      <c r="M29" s="4"/>
    </row>
    <row r="30" spans="1:14" ht="13.5" thickBot="1" x14ac:dyDescent="0.25">
      <c r="A30" s="13"/>
      <c r="B30" s="9"/>
      <c r="C30" s="9"/>
      <c r="D30" s="9"/>
      <c r="E30" s="9"/>
      <c r="F30" s="57" t="s">
        <v>46</v>
      </c>
      <c r="G30" s="34" t="e">
        <f>SUM(G7:G29)</f>
        <v>#REF!</v>
      </c>
      <c r="H30" s="34" t="e">
        <f>SUM(H7:H29)</f>
        <v>#REF!</v>
      </c>
      <c r="I30" s="53" t="e">
        <f>SUM(I7:I29)</f>
        <v>#REF!</v>
      </c>
      <c r="K30" s="4" t="e">
        <f>SUMPRODUCT(K7:K29,C7:C29)</f>
        <v>#REF!</v>
      </c>
      <c r="L30" s="4" t="e">
        <f>SUMPRODUCT(L7:L29,C7:C29)</f>
        <v>#REF!</v>
      </c>
      <c r="M30" s="4" t="e">
        <f>SUM(K30:L30)</f>
        <v>#REF!</v>
      </c>
    </row>
    <row r="31" spans="1:14" x14ac:dyDescent="0.2">
      <c r="A31" s="3"/>
      <c r="B31" s="2"/>
      <c r="C31" s="31"/>
      <c r="D31" s="2"/>
      <c r="E31" s="2"/>
      <c r="F31" s="58" t="s">
        <v>47</v>
      </c>
      <c r="G31" s="59" t="e">
        <f>G30*1.27</f>
        <v>#REF!</v>
      </c>
      <c r="H31" s="59" t="e">
        <f>H30*1.27</f>
        <v>#REF!</v>
      </c>
      <c r="I31" s="59" t="e">
        <f>I30*1.27</f>
        <v>#REF!</v>
      </c>
      <c r="L31" s="60" t="s">
        <v>36</v>
      </c>
      <c r="M31" s="61" t="e">
        <f>I30-M30</f>
        <v>#REF!</v>
      </c>
      <c r="N31" s="36" t="e">
        <f>M31/M30</f>
        <v>#REF!</v>
      </c>
    </row>
    <row r="32" spans="1:14" x14ac:dyDescent="0.2">
      <c r="N32" s="36" t="e">
        <f>M31/I30</f>
        <v>#REF!</v>
      </c>
    </row>
    <row r="33" spans="2:5" x14ac:dyDescent="0.2">
      <c r="B33" s="60" t="s">
        <v>71</v>
      </c>
    </row>
    <row r="36" spans="2:5" x14ac:dyDescent="0.2">
      <c r="E36" s="60" t="s">
        <v>60</v>
      </c>
    </row>
    <row r="37" spans="2:5" x14ac:dyDescent="0.2">
      <c r="E37" s="60" t="s">
        <v>61</v>
      </c>
    </row>
  </sheetData>
  <pageMargins left="0.7" right="0.7" top="0.75" bottom="0.75" header="0.3" footer="0.3"/>
  <pageSetup paperSize="9" scale="85" orientation="portrait" horizontalDpi="4294967293" verticalDpi="300" r:id="rId1"/>
  <colBreaks count="1" manualBreakCount="1">
    <brk id="9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3D27A-85DD-408A-8845-D8832757D6DD}">
  <dimension ref="A1:N39"/>
  <sheetViews>
    <sheetView view="pageBreakPreview" zoomScaleNormal="100" zoomScaleSheetLayoutView="100" workbookViewId="0">
      <selection activeCell="B21" sqref="B21"/>
    </sheetView>
  </sheetViews>
  <sheetFormatPr defaultRowHeight="12.75" x14ac:dyDescent="0.2"/>
  <cols>
    <col min="1" max="1" width="4.5703125" customWidth="1"/>
    <col min="2" max="2" width="32.85546875" customWidth="1"/>
    <col min="7" max="8" width="9.5703125" bestFit="1" customWidth="1"/>
    <col min="9" max="9" width="9.85546875" bestFit="1" customWidth="1"/>
    <col min="11" max="12" width="11.42578125" bestFit="1" customWidth="1"/>
    <col min="13" max="13" width="11.5703125" bestFit="1" customWidth="1"/>
  </cols>
  <sheetData>
    <row r="1" spans="1:13" ht="45.75" customHeight="1" x14ac:dyDescent="0.2"/>
    <row r="2" spans="1:13" ht="20.25" x14ac:dyDescent="0.3">
      <c r="A2" s="54" t="s">
        <v>17</v>
      </c>
      <c r="B2" s="2"/>
      <c r="C2" s="31"/>
      <c r="D2" s="2"/>
      <c r="G2" s="23" t="s">
        <v>58</v>
      </c>
    </row>
    <row r="3" spans="1:13" ht="20.25" x14ac:dyDescent="0.3">
      <c r="A3" s="54" t="s">
        <v>49</v>
      </c>
      <c r="B3" s="54"/>
      <c r="C3" s="54"/>
      <c r="D3" s="54"/>
      <c r="E3" s="54"/>
      <c r="F3" s="54"/>
      <c r="G3" s="54"/>
      <c r="H3" s="54"/>
      <c r="I3" s="54"/>
    </row>
    <row r="4" spans="1:13" ht="21.75" thickBot="1" x14ac:dyDescent="0.4">
      <c r="A4" s="55" t="s">
        <v>48</v>
      </c>
      <c r="B4" s="55"/>
      <c r="C4" s="55"/>
      <c r="D4" s="55"/>
      <c r="E4" s="55"/>
      <c r="F4" s="55"/>
      <c r="G4" s="55"/>
      <c r="H4" s="55"/>
      <c r="I4" s="55"/>
    </row>
    <row r="5" spans="1:13" ht="34.5" thickBot="1" x14ac:dyDescent="0.25">
      <c r="A5" s="17" t="s">
        <v>38</v>
      </c>
      <c r="B5" s="14" t="s">
        <v>6</v>
      </c>
      <c r="C5" s="15" t="s">
        <v>39</v>
      </c>
      <c r="D5" s="14" t="s">
        <v>40</v>
      </c>
      <c r="E5" s="14" t="s">
        <v>41</v>
      </c>
      <c r="F5" s="14" t="s">
        <v>42</v>
      </c>
      <c r="G5" s="14" t="s">
        <v>43</v>
      </c>
      <c r="H5" s="14" t="s">
        <v>44</v>
      </c>
      <c r="I5" s="16" t="s">
        <v>45</v>
      </c>
    </row>
    <row r="6" spans="1:13" x14ac:dyDescent="0.2">
      <c r="A6" s="10" t="s">
        <v>18</v>
      </c>
      <c r="B6" s="5"/>
      <c r="C6" s="5"/>
      <c r="D6" s="5"/>
      <c r="E6" s="5"/>
      <c r="F6" s="5"/>
      <c r="G6" s="5"/>
      <c r="H6" s="5"/>
      <c r="I6" s="6"/>
    </row>
    <row r="7" spans="1:13" ht="22.5" x14ac:dyDescent="0.2">
      <c r="A7" s="11"/>
      <c r="B7" s="18" t="s">
        <v>19</v>
      </c>
      <c r="C7" s="24">
        <f>1.6*1.6*1.2*4</f>
        <v>12.288000000000002</v>
      </c>
      <c r="D7" s="25" t="s">
        <v>7</v>
      </c>
      <c r="E7" s="32">
        <v>0</v>
      </c>
      <c r="F7" s="32" t="e">
        <f>#REF!</f>
        <v>#REF!</v>
      </c>
      <c r="G7" s="32">
        <f>C7*E7</f>
        <v>0</v>
      </c>
      <c r="H7" s="32" t="e">
        <f>F7*C7</f>
        <v>#REF!</v>
      </c>
      <c r="I7" s="37" t="e">
        <f>G7+H7</f>
        <v>#REF!</v>
      </c>
      <c r="K7" s="4" t="e">
        <f>#REF!</f>
        <v>#REF!</v>
      </c>
      <c r="L7" s="4" t="e">
        <f>#REF!</f>
        <v>#REF!</v>
      </c>
      <c r="M7" s="4"/>
    </row>
    <row r="8" spans="1:13" x14ac:dyDescent="0.2">
      <c r="A8" s="11"/>
      <c r="B8" s="18" t="e">
        <f>#REF!</f>
        <v>#REF!</v>
      </c>
      <c r="C8" s="18">
        <v>4</v>
      </c>
      <c r="D8" s="18" t="s">
        <v>10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4" t="e">
        <f>#REF!</f>
        <v>#REF!</v>
      </c>
      <c r="L8" s="4" t="e">
        <f>#REF!</f>
        <v>#REF!</v>
      </c>
      <c r="M8" s="4"/>
    </row>
    <row r="9" spans="1:13" x14ac:dyDescent="0.2">
      <c r="A9" s="11"/>
      <c r="B9" s="18" t="e">
        <f>#REF!</f>
        <v>#REF!</v>
      </c>
      <c r="C9" s="18">
        <v>200</v>
      </c>
      <c r="D9" s="18" t="s">
        <v>8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4" t="e">
        <f>#REF!</f>
        <v>#REF!</v>
      </c>
      <c r="L9" s="4" t="e">
        <f>#REF!</f>
        <v>#REF!</v>
      </c>
      <c r="M9" s="4"/>
    </row>
    <row r="10" spans="1:13" x14ac:dyDescent="0.2">
      <c r="A10" s="12" t="s">
        <v>0</v>
      </c>
      <c r="B10" s="7"/>
      <c r="C10" s="8"/>
      <c r="D10" s="8"/>
      <c r="E10" s="8"/>
      <c r="F10" s="8"/>
      <c r="G10" s="8"/>
      <c r="H10" s="8"/>
      <c r="I10" s="56"/>
      <c r="K10" s="4"/>
      <c r="L10" s="4"/>
      <c r="M10" s="4"/>
    </row>
    <row r="11" spans="1:13" ht="22.5" x14ac:dyDescent="0.2">
      <c r="A11" s="11"/>
      <c r="B11" s="18" t="s">
        <v>25</v>
      </c>
      <c r="C11" s="18">
        <v>50</v>
      </c>
      <c r="D11" s="18" t="s">
        <v>8</v>
      </c>
      <c r="E11" s="32" t="e">
        <f>#REF!</f>
        <v>#REF!</v>
      </c>
      <c r="F11" s="32" t="e">
        <f>#REF!</f>
        <v>#REF!</v>
      </c>
      <c r="G11" s="32" t="e">
        <f>C11*E11</f>
        <v>#REF!</v>
      </c>
      <c r="H11" s="32" t="e">
        <f>F11*C11</f>
        <v>#REF!</v>
      </c>
      <c r="I11" s="37" t="e">
        <f>G11+H11</f>
        <v>#REF!</v>
      </c>
      <c r="K11" s="4" t="e">
        <f>#REF!</f>
        <v>#REF!</v>
      </c>
      <c r="L11" s="4" t="e">
        <f>#REF!</f>
        <v>#REF!</v>
      </c>
      <c r="M11" s="4"/>
    </row>
    <row r="12" spans="1:13" x14ac:dyDescent="0.2">
      <c r="A12" s="11"/>
      <c r="B12" s="18" t="s">
        <v>1</v>
      </c>
      <c r="C12" s="18">
        <v>200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4" t="e">
        <f>#REF!</f>
        <v>#REF!</v>
      </c>
      <c r="L12" s="4" t="e">
        <f>#REF!</f>
        <v>#REF!</v>
      </c>
      <c r="M12" s="4"/>
    </row>
    <row r="13" spans="1:13" x14ac:dyDescent="0.2">
      <c r="A13" s="11"/>
      <c r="B13" s="18" t="s">
        <v>9</v>
      </c>
      <c r="C13" s="18">
        <f>4*2+4+2</f>
        <v>14</v>
      </c>
      <c r="D13" s="18" t="s">
        <v>10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4" t="e">
        <f>#REF!</f>
        <v>#REF!</v>
      </c>
      <c r="L13" s="4" t="e">
        <f>#REF!</f>
        <v>#REF!</v>
      </c>
      <c r="M13" s="4"/>
    </row>
    <row r="14" spans="1:13" x14ac:dyDescent="0.2">
      <c r="A14" s="12" t="s">
        <v>11</v>
      </c>
      <c r="B14" s="7"/>
      <c r="C14" s="8"/>
      <c r="D14" s="8"/>
      <c r="E14" s="8"/>
      <c r="F14" s="8"/>
      <c r="G14" s="8"/>
      <c r="H14" s="8"/>
      <c r="I14" s="56"/>
      <c r="K14" s="4"/>
      <c r="L14" s="4"/>
      <c r="M14" s="4"/>
    </row>
    <row r="15" spans="1:13" x14ac:dyDescent="0.2">
      <c r="A15" s="11"/>
      <c r="B15" s="18" t="e">
        <f>#REF!</f>
        <v>#REF!</v>
      </c>
      <c r="C15" s="18">
        <v>50</v>
      </c>
      <c r="D15" s="18" t="s">
        <v>8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C15*F15</f>
        <v>#REF!</v>
      </c>
      <c r="I15" s="37" t="e">
        <f>G15+H15</f>
        <v>#REF!</v>
      </c>
      <c r="K15" s="4" t="e">
        <f>#REF!</f>
        <v>#REF!</v>
      </c>
      <c r="L15" s="4" t="e">
        <f>#REF!</f>
        <v>#REF!</v>
      </c>
      <c r="M15" s="4"/>
    </row>
    <row r="16" spans="1:13" x14ac:dyDescent="0.2">
      <c r="A16" s="11"/>
      <c r="B16" s="18" t="e">
        <f>#REF!</f>
        <v>#REF!</v>
      </c>
      <c r="C16" s="18">
        <f>60*2+50</f>
        <v>170</v>
      </c>
      <c r="D16" s="18" t="s">
        <v>8</v>
      </c>
      <c r="E16" s="32" t="e">
        <f>#REF!</f>
        <v>#REF!</v>
      </c>
      <c r="F16" s="32" t="e">
        <f>#REF!</f>
        <v>#REF!</v>
      </c>
      <c r="G16" s="32" t="e">
        <f>C16*E16</f>
        <v>#REF!</v>
      </c>
      <c r="H16" s="32" t="e">
        <f>C16*F16</f>
        <v>#REF!</v>
      </c>
      <c r="I16" s="37" t="e">
        <f>G16+H16</f>
        <v>#REF!</v>
      </c>
      <c r="K16" s="4" t="e">
        <f>#REF!</f>
        <v>#REF!</v>
      </c>
      <c r="L16" s="4" t="e">
        <f>#REF!</f>
        <v>#REF!</v>
      </c>
      <c r="M16" s="4"/>
    </row>
    <row r="17" spans="1:13" x14ac:dyDescent="0.2">
      <c r="A17" s="11"/>
      <c r="B17" s="18" t="e">
        <f>#REF!</f>
        <v>#REF!</v>
      </c>
      <c r="C17" s="18">
        <v>170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4" t="e">
        <f>#REF!</f>
        <v>#REF!</v>
      </c>
      <c r="L17" s="4" t="e">
        <f>#REF!</f>
        <v>#REF!</v>
      </c>
      <c r="M17" s="4"/>
    </row>
    <row r="18" spans="1:13" x14ac:dyDescent="0.2">
      <c r="A18" s="11"/>
      <c r="B18" s="18" t="s">
        <v>22</v>
      </c>
      <c r="C18" s="18">
        <f>C21*(12+2+5)</f>
        <v>228</v>
      </c>
      <c r="D18" s="18" t="s">
        <v>8</v>
      </c>
      <c r="E18" s="32" t="e">
        <f>#REF!</f>
        <v>#REF!</v>
      </c>
      <c r="F18" s="32" t="e">
        <f>#REF!</f>
        <v>#REF!</v>
      </c>
      <c r="G18" s="32" t="e">
        <f>C18*E18</f>
        <v>#REF!</v>
      </c>
      <c r="H18" s="32" t="e">
        <f>C18*F18</f>
        <v>#REF!</v>
      </c>
      <c r="I18" s="37" t="e">
        <f>G18+H18</f>
        <v>#REF!</v>
      </c>
      <c r="K18" s="4" t="e">
        <f>#REF!</f>
        <v>#REF!</v>
      </c>
      <c r="L18" s="4" t="e">
        <f>#REF!</f>
        <v>#REF!</v>
      </c>
      <c r="M18" s="4"/>
    </row>
    <row r="19" spans="1:13" x14ac:dyDescent="0.2">
      <c r="A19" s="12" t="s">
        <v>12</v>
      </c>
      <c r="B19" s="7"/>
      <c r="C19" s="8"/>
      <c r="D19" s="8"/>
      <c r="E19" s="8"/>
      <c r="F19" s="8"/>
      <c r="G19" s="8"/>
      <c r="H19" s="8"/>
      <c r="I19" s="56"/>
      <c r="K19" s="4"/>
      <c r="L19" s="4"/>
      <c r="M19" s="4"/>
    </row>
    <row r="20" spans="1:13" x14ac:dyDescent="0.2">
      <c r="A20" s="11"/>
      <c r="B20" s="18" t="e">
        <f>#REF!</f>
        <v>#REF!</v>
      </c>
      <c r="C20" s="18">
        <v>4</v>
      </c>
      <c r="D20" s="18" t="s">
        <v>13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4" t="e">
        <f>#REF!</f>
        <v>#REF!</v>
      </c>
      <c r="L20" s="4" t="e">
        <f>#REF!</f>
        <v>#REF!</v>
      </c>
      <c r="M20" s="4"/>
    </row>
    <row r="21" spans="1:13" x14ac:dyDescent="0.2">
      <c r="A21" s="11"/>
      <c r="B21" s="18" t="e">
        <f>#REF!</f>
        <v>#REF!</v>
      </c>
      <c r="C21" s="18">
        <v>12</v>
      </c>
      <c r="D21" s="18" t="s">
        <v>13</v>
      </c>
      <c r="E21" s="32" t="e">
        <f>#REF!</f>
        <v>#REF!</v>
      </c>
      <c r="F21" s="32" t="e">
        <f>#REF!</f>
        <v>#REF!</v>
      </c>
      <c r="G21" s="32" t="e">
        <f>C21*E21</f>
        <v>#REF!</v>
      </c>
      <c r="H21" s="32" t="e">
        <f>C21*F21</f>
        <v>#REF!</v>
      </c>
      <c r="I21" s="37" t="e">
        <f>G21+H21</f>
        <v>#REF!</v>
      </c>
      <c r="K21" s="4" t="e">
        <f>#REF!</f>
        <v>#REF!</v>
      </c>
      <c r="L21" s="4" t="e">
        <f>#REF!</f>
        <v>#REF!</v>
      </c>
      <c r="M21" s="4"/>
    </row>
    <row r="22" spans="1:13" x14ac:dyDescent="0.2">
      <c r="A22" s="11"/>
      <c r="B22" s="18" t="e">
        <f>#REF!</f>
        <v>#REF!</v>
      </c>
      <c r="C22" s="18">
        <v>4</v>
      </c>
      <c r="D22" s="18" t="s">
        <v>13</v>
      </c>
      <c r="E22" s="32" t="e">
        <f>#REF!</f>
        <v>#REF!</v>
      </c>
      <c r="F22" s="32" t="e">
        <f>#REF!</f>
        <v>#REF!</v>
      </c>
      <c r="G22" s="32" t="e">
        <f>C22*E22</f>
        <v>#REF!</v>
      </c>
      <c r="H22" s="32" t="e">
        <f>C22*F22</f>
        <v>#REF!</v>
      </c>
      <c r="I22" s="37" t="e">
        <f>G22+H22</f>
        <v>#REF!</v>
      </c>
      <c r="K22" s="4" t="e">
        <f>#REF!</f>
        <v>#REF!</v>
      </c>
      <c r="L22" s="4" t="e">
        <f>#REF!</f>
        <v>#REF!</v>
      </c>
      <c r="M22" s="4"/>
    </row>
    <row r="23" spans="1:13" x14ac:dyDescent="0.2">
      <c r="A23" s="12" t="s">
        <v>14</v>
      </c>
      <c r="B23" s="7"/>
      <c r="C23" s="8"/>
      <c r="D23" s="8"/>
      <c r="E23" s="8"/>
      <c r="F23" s="8"/>
      <c r="G23" s="8"/>
      <c r="H23" s="8"/>
      <c r="I23" s="56"/>
      <c r="K23" s="4"/>
      <c r="L23" s="4"/>
      <c r="M23" s="4"/>
    </row>
    <row r="24" spans="1:13" x14ac:dyDescent="0.2">
      <c r="A24" s="11"/>
      <c r="B24" s="18" t="e">
        <f>#REF!</f>
        <v>#REF!</v>
      </c>
      <c r="C24" s="18">
        <v>5</v>
      </c>
      <c r="D24" s="18" t="s">
        <v>13</v>
      </c>
      <c r="E24" s="32" t="e">
        <f>#REF!</f>
        <v>#REF!</v>
      </c>
      <c r="F24" s="32" t="e">
        <f>#REF!</f>
        <v>#REF!</v>
      </c>
      <c r="G24" s="32" t="e">
        <f>C24*E24</f>
        <v>#REF!</v>
      </c>
      <c r="H24" s="32" t="e">
        <f>C24*F24</f>
        <v>#REF!</v>
      </c>
      <c r="I24" s="37" t="e">
        <f>G24+H24</f>
        <v>#REF!</v>
      </c>
      <c r="K24" s="4" t="e">
        <f>#REF!</f>
        <v>#REF!</v>
      </c>
      <c r="L24" s="4" t="e">
        <f>#REF!</f>
        <v>#REF!</v>
      </c>
      <c r="M24" s="4"/>
    </row>
    <row r="25" spans="1:13" x14ac:dyDescent="0.2">
      <c r="A25" s="11"/>
      <c r="B25" s="18" t="e">
        <f>#REF!</f>
        <v>#REF!</v>
      </c>
      <c r="C25" s="18">
        <f>7*C20</f>
        <v>28</v>
      </c>
      <c r="D25" s="18" t="s">
        <v>8</v>
      </c>
      <c r="E25" s="32" t="e">
        <f>#REF!</f>
        <v>#REF!</v>
      </c>
      <c r="F25" s="32" t="e">
        <f>#REF!</f>
        <v>#REF!</v>
      </c>
      <c r="G25" s="32" t="e">
        <f>C25*E25</f>
        <v>#REF!</v>
      </c>
      <c r="H25" s="32" t="e">
        <f>C25*F25</f>
        <v>#REF!</v>
      </c>
      <c r="I25" s="37" t="e">
        <f>G25+H25</f>
        <v>#REF!</v>
      </c>
      <c r="K25" s="4" t="e">
        <f>#REF!</f>
        <v>#REF!</v>
      </c>
      <c r="L25" s="4" t="e">
        <f>#REF!</f>
        <v>#REF!</v>
      </c>
      <c r="M25" s="4"/>
    </row>
    <row r="26" spans="1:13" x14ac:dyDescent="0.2">
      <c r="A26" s="12" t="s">
        <v>16</v>
      </c>
      <c r="B26" s="7"/>
      <c r="C26" s="8"/>
      <c r="D26" s="8"/>
      <c r="E26" s="8"/>
      <c r="F26" s="8"/>
      <c r="G26" s="8"/>
      <c r="H26" s="8"/>
      <c r="I26" s="56"/>
      <c r="K26" s="4"/>
      <c r="L26" s="4"/>
      <c r="M26" s="4"/>
    </row>
    <row r="27" spans="1:13" x14ac:dyDescent="0.2">
      <c r="A27" s="11"/>
      <c r="B27" s="18" t="e">
        <f>#REF!</f>
        <v>#REF!</v>
      </c>
      <c r="C27" s="18">
        <v>1</v>
      </c>
      <c r="D27" s="18" t="s">
        <v>15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4" t="e">
        <f>#REF!</f>
        <v>#REF!</v>
      </c>
      <c r="L27" s="4" t="e">
        <f>#REF!</f>
        <v>#REF!</v>
      </c>
      <c r="M27" s="4"/>
    </row>
    <row r="28" spans="1:13" x14ac:dyDescent="0.2">
      <c r="A28" s="12" t="s">
        <v>2</v>
      </c>
      <c r="B28" s="7"/>
      <c r="C28" s="8"/>
      <c r="D28" s="8"/>
      <c r="E28" s="8"/>
      <c r="F28" s="8"/>
      <c r="G28" s="8"/>
      <c r="H28" s="8"/>
      <c r="I28" s="56"/>
      <c r="K28" s="4"/>
      <c r="L28" s="4"/>
      <c r="M28" s="4"/>
    </row>
    <row r="29" spans="1:13" x14ac:dyDescent="0.2">
      <c r="A29" s="11"/>
      <c r="B29" s="18" t="e">
        <f>#REF!</f>
        <v>#REF!</v>
      </c>
      <c r="C29" s="18">
        <v>1</v>
      </c>
      <c r="D29" s="18" t="s">
        <v>15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4" t="e">
        <f>#REF!</f>
        <v>#REF!</v>
      </c>
      <c r="L29" s="4" t="e">
        <f>#REF!</f>
        <v>#REF!</v>
      </c>
      <c r="M29" s="4"/>
    </row>
    <row r="30" spans="1:13" x14ac:dyDescent="0.2">
      <c r="A30" s="11"/>
      <c r="B30" s="18" t="e">
        <f>#REF!</f>
        <v>#REF!</v>
      </c>
      <c r="C30" s="18">
        <v>1</v>
      </c>
      <c r="D30" s="18" t="s">
        <v>15</v>
      </c>
      <c r="E30" s="32" t="e">
        <f>#REF!</f>
        <v>#REF!</v>
      </c>
      <c r="F30" s="32" t="e">
        <f>#REF!</f>
        <v>#REF!</v>
      </c>
      <c r="G30" s="32" t="e">
        <f>C30*E30</f>
        <v>#REF!</v>
      </c>
      <c r="H30" s="32" t="e">
        <f>C30*F30</f>
        <v>#REF!</v>
      </c>
      <c r="I30" s="37" t="e">
        <f>G30+H30</f>
        <v>#REF!</v>
      </c>
      <c r="K30" s="4" t="e">
        <f>#REF!</f>
        <v>#REF!</v>
      </c>
      <c r="L30" s="4" t="e">
        <f>#REF!</f>
        <v>#REF!</v>
      </c>
      <c r="M30" s="4"/>
    </row>
    <row r="31" spans="1:13" x14ac:dyDescent="0.2">
      <c r="A31" s="11"/>
      <c r="B31" s="18" t="e">
        <f>#REF!</f>
        <v>#REF!</v>
      </c>
      <c r="C31" s="18">
        <v>1</v>
      </c>
      <c r="D31" s="18" t="s">
        <v>15</v>
      </c>
      <c r="E31" s="32" t="e">
        <f>#REF!</f>
        <v>#REF!</v>
      </c>
      <c r="F31" s="32" t="e">
        <f>#REF!</f>
        <v>#REF!</v>
      </c>
      <c r="G31" s="32" t="e">
        <f>C31*E31</f>
        <v>#REF!</v>
      </c>
      <c r="H31" s="32" t="e">
        <f>C31*F31</f>
        <v>#REF!</v>
      </c>
      <c r="I31" s="37" t="e">
        <f>G31+H31</f>
        <v>#REF!</v>
      </c>
      <c r="K31" s="4" t="e">
        <f>#REF!</f>
        <v>#REF!</v>
      </c>
      <c r="L31" s="4" t="e">
        <f>#REF!</f>
        <v>#REF!</v>
      </c>
      <c r="M31" s="4"/>
    </row>
    <row r="32" spans="1:13" ht="13.5" thickBot="1" x14ac:dyDescent="0.25">
      <c r="A32" s="13"/>
      <c r="B32" s="9"/>
      <c r="C32" s="9"/>
      <c r="D32" s="9"/>
      <c r="E32" s="9"/>
      <c r="F32" s="57" t="s">
        <v>46</v>
      </c>
      <c r="G32" s="34" t="e">
        <f>SUM(G7:G31)</f>
        <v>#REF!</v>
      </c>
      <c r="H32" s="34" t="e">
        <f>SUM(H7:H31)</f>
        <v>#REF!</v>
      </c>
      <c r="I32" s="53" t="e">
        <f>SUM(I7:I31)</f>
        <v>#REF!</v>
      </c>
      <c r="K32" s="4" t="e">
        <f>SUMPRODUCT(K7:K31,C7:C31)</f>
        <v>#REF!</v>
      </c>
      <c r="L32" s="4" t="e">
        <f>SUMPRODUCT(L7:L31,C7:C31)</f>
        <v>#REF!</v>
      </c>
      <c r="M32" s="4" t="e">
        <f>SUM(K32:L32)</f>
        <v>#REF!</v>
      </c>
    </row>
    <row r="33" spans="1:14" x14ac:dyDescent="0.2">
      <c r="A33" s="3"/>
      <c r="B33" s="2"/>
      <c r="C33" s="31"/>
      <c r="D33" s="2"/>
      <c r="E33" s="2"/>
      <c r="F33" s="58" t="s">
        <v>47</v>
      </c>
      <c r="G33" s="59" t="e">
        <f>G32*1.27</f>
        <v>#REF!</v>
      </c>
      <c r="H33" s="59" t="e">
        <f>H32*1.27</f>
        <v>#REF!</v>
      </c>
      <c r="I33" s="59" t="e">
        <f>I32*1.27</f>
        <v>#REF!</v>
      </c>
      <c r="L33" s="60" t="s">
        <v>36</v>
      </c>
      <c r="M33" s="61" t="e">
        <f>I32-M32</f>
        <v>#REF!</v>
      </c>
      <c r="N33" s="36" t="e">
        <f>M33/M32</f>
        <v>#REF!</v>
      </c>
    </row>
    <row r="34" spans="1:14" x14ac:dyDescent="0.2">
      <c r="N34" s="36" t="e">
        <f>M33/I32</f>
        <v>#REF!</v>
      </c>
    </row>
    <row r="35" spans="1:14" x14ac:dyDescent="0.2">
      <c r="B35" s="60" t="s">
        <v>59</v>
      </c>
    </row>
    <row r="38" spans="1:14" x14ac:dyDescent="0.2">
      <c r="E38" s="60" t="s">
        <v>60</v>
      </c>
    </row>
    <row r="39" spans="1:14" x14ac:dyDescent="0.2">
      <c r="E39" s="60" t="s">
        <v>61</v>
      </c>
    </row>
  </sheetData>
  <pageMargins left="0.7" right="0.7" top="0.75" bottom="0.75" header="0.3" footer="0.3"/>
  <pageSetup paperSize="9" scale="85" orientation="portrait" horizontalDpi="4294967293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9BB8D-CADF-455F-8E42-1C1321F9715E}">
  <sheetPr>
    <tabColor rgb="FFFFC000"/>
    <pageSetUpPr fitToPage="1"/>
  </sheetPr>
  <dimension ref="A1:N39"/>
  <sheetViews>
    <sheetView view="pageBreakPreview" topLeftCell="A10" zoomScaleNormal="100" zoomScaleSheetLayoutView="100" workbookViewId="0">
      <selection activeCell="S22" sqref="S22"/>
    </sheetView>
  </sheetViews>
  <sheetFormatPr defaultRowHeight="12.75" x14ac:dyDescent="0.2"/>
  <cols>
    <col min="1" max="1" width="4.5703125" customWidth="1"/>
    <col min="2" max="2" width="32.85546875" customWidth="1"/>
    <col min="3" max="3" width="9.85546875" customWidth="1"/>
    <col min="4" max="4" width="10.140625" customWidth="1"/>
    <col min="7" max="7" width="10.42578125" bestFit="1" customWidth="1"/>
    <col min="8" max="8" width="9.5703125" bestFit="1" customWidth="1"/>
    <col min="9" max="9" width="10.5703125" bestFit="1" customWidth="1"/>
    <col min="11" max="13" width="11.42578125" bestFit="1" customWidth="1"/>
  </cols>
  <sheetData>
    <row r="1" spans="1:14" ht="45" customHeight="1" x14ac:dyDescent="0.2"/>
    <row r="2" spans="1:14" ht="20.25" x14ac:dyDescent="0.3">
      <c r="A2" s="54" t="s">
        <v>17</v>
      </c>
      <c r="B2" s="2"/>
      <c r="C2" s="31"/>
      <c r="D2" s="2"/>
      <c r="G2" s="23"/>
    </row>
    <row r="3" spans="1:14" ht="20.25" x14ac:dyDescent="0.3">
      <c r="A3" s="54" t="s">
        <v>69</v>
      </c>
      <c r="B3" s="54"/>
      <c r="C3" s="54"/>
      <c r="D3" s="54"/>
      <c r="E3" s="54"/>
      <c r="F3" s="54"/>
      <c r="G3" s="54"/>
      <c r="H3" s="54"/>
      <c r="I3" s="54"/>
    </row>
    <row r="4" spans="1:14" ht="21.75" thickBot="1" x14ac:dyDescent="0.4">
      <c r="A4" s="55" t="s">
        <v>66</v>
      </c>
      <c r="B4" s="55"/>
      <c r="C4" s="55"/>
      <c r="D4" s="55"/>
      <c r="E4" s="55"/>
      <c r="F4" s="55"/>
      <c r="G4" s="55"/>
      <c r="H4" s="55"/>
      <c r="I4" s="55"/>
    </row>
    <row r="5" spans="1:14" ht="34.5" thickBot="1" x14ac:dyDescent="0.25">
      <c r="A5" s="17" t="s">
        <v>38</v>
      </c>
      <c r="B5" s="14" t="s">
        <v>6</v>
      </c>
      <c r="C5" s="15" t="s">
        <v>39</v>
      </c>
      <c r="D5" s="14" t="s">
        <v>40</v>
      </c>
      <c r="E5" s="14" t="s">
        <v>41</v>
      </c>
      <c r="F5" s="14" t="s">
        <v>42</v>
      </c>
      <c r="G5" s="14" t="s">
        <v>43</v>
      </c>
      <c r="H5" s="14" t="s">
        <v>44</v>
      </c>
      <c r="I5" s="16" t="s">
        <v>45</v>
      </c>
    </row>
    <row r="6" spans="1:14" x14ac:dyDescent="0.2">
      <c r="A6" s="10" t="s">
        <v>18</v>
      </c>
      <c r="B6" s="5"/>
      <c r="C6" s="5"/>
      <c r="D6" s="5"/>
      <c r="E6" s="5"/>
      <c r="F6" s="5"/>
      <c r="G6" s="5"/>
      <c r="H6" s="5"/>
      <c r="I6" s="6"/>
    </row>
    <row r="7" spans="1:14" ht="22.5" x14ac:dyDescent="0.2">
      <c r="A7" s="11"/>
      <c r="B7" s="18" t="s">
        <v>19</v>
      </c>
      <c r="C7" s="24">
        <f>1.5*1.5*2*4</f>
        <v>18</v>
      </c>
      <c r="D7" s="25" t="s">
        <v>7</v>
      </c>
      <c r="E7" s="32" t="e">
        <f>#REF!</f>
        <v>#REF!</v>
      </c>
      <c r="F7" s="32" t="e">
        <f>#REF!</f>
        <v>#REF!</v>
      </c>
      <c r="G7" s="32" t="e">
        <f>C7*E7</f>
        <v>#REF!</v>
      </c>
      <c r="H7" s="32" t="e">
        <f>F7*C7</f>
        <v>#REF!</v>
      </c>
      <c r="I7" s="37" t="e">
        <f>G7+H7</f>
        <v>#REF!</v>
      </c>
      <c r="K7" s="4" t="e">
        <f>#REF!</f>
        <v>#REF!</v>
      </c>
      <c r="L7" s="4" t="e">
        <f>#REF!</f>
        <v>#REF!</v>
      </c>
      <c r="M7" s="4"/>
      <c r="N7" s="4"/>
    </row>
    <row r="8" spans="1:14" x14ac:dyDescent="0.2">
      <c r="A8" s="11"/>
      <c r="B8" s="18" t="e">
        <f>#REF!</f>
        <v>#REF!</v>
      </c>
      <c r="C8" s="18">
        <v>4</v>
      </c>
      <c r="D8" s="18" t="s">
        <v>10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4" t="e">
        <f>#REF!</f>
        <v>#REF!</v>
      </c>
      <c r="L8" s="4" t="e">
        <f>#REF!</f>
        <v>#REF!</v>
      </c>
      <c r="M8" s="4"/>
      <c r="N8" s="4"/>
    </row>
    <row r="9" spans="1:14" x14ac:dyDescent="0.2">
      <c r="A9" s="11"/>
      <c r="B9" s="18" t="e">
        <f>#REF!</f>
        <v>#REF!</v>
      </c>
      <c r="C9" s="18">
        <v>200</v>
      </c>
      <c r="D9" s="18" t="s">
        <v>8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4" t="e">
        <f>#REF!</f>
        <v>#REF!</v>
      </c>
      <c r="L9" s="4" t="e">
        <f>#REF!</f>
        <v>#REF!</v>
      </c>
      <c r="M9" s="4"/>
      <c r="N9" s="4"/>
    </row>
    <row r="10" spans="1:14" x14ac:dyDescent="0.2">
      <c r="A10" s="12" t="s">
        <v>0</v>
      </c>
      <c r="B10" s="7"/>
      <c r="C10" s="8"/>
      <c r="D10" s="8"/>
      <c r="E10" s="8"/>
      <c r="F10" s="8"/>
      <c r="G10" s="8"/>
      <c r="H10" s="8"/>
      <c r="I10" s="56"/>
      <c r="K10" s="4"/>
      <c r="L10" s="4"/>
      <c r="M10" s="4"/>
      <c r="N10" s="4"/>
    </row>
    <row r="11" spans="1:14" ht="22.5" x14ac:dyDescent="0.2">
      <c r="A11" s="11"/>
      <c r="B11" s="18" t="s">
        <v>25</v>
      </c>
      <c r="C11" s="18">
        <v>50</v>
      </c>
      <c r="D11" s="18" t="s">
        <v>8</v>
      </c>
      <c r="E11" s="32" t="e">
        <f>#REF!</f>
        <v>#REF!</v>
      </c>
      <c r="F11" s="32" t="e">
        <f>#REF!</f>
        <v>#REF!</v>
      </c>
      <c r="G11" s="32" t="e">
        <f>C11*E11</f>
        <v>#REF!</v>
      </c>
      <c r="H11" s="32" t="e">
        <f>F11*C11</f>
        <v>#REF!</v>
      </c>
      <c r="I11" s="37" t="e">
        <f>G11+H11</f>
        <v>#REF!</v>
      </c>
      <c r="K11" s="4" t="e">
        <f>#REF!</f>
        <v>#REF!</v>
      </c>
      <c r="L11" s="4" t="e">
        <f>#REF!</f>
        <v>#REF!</v>
      </c>
      <c r="M11" s="4"/>
      <c r="N11" s="4"/>
    </row>
    <row r="12" spans="1:14" x14ac:dyDescent="0.2">
      <c r="A12" s="11"/>
      <c r="B12" s="18" t="s">
        <v>1</v>
      </c>
      <c r="C12" s="18">
        <v>200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4" t="e">
        <f>#REF!</f>
        <v>#REF!</v>
      </c>
      <c r="L12" s="4" t="e">
        <f>#REF!</f>
        <v>#REF!</v>
      </c>
      <c r="M12" s="4"/>
      <c r="N12" s="4"/>
    </row>
    <row r="13" spans="1:14" x14ac:dyDescent="0.2">
      <c r="A13" s="11"/>
      <c r="B13" s="18" t="s">
        <v>9</v>
      </c>
      <c r="C13" s="18">
        <f>4*2+4+2</f>
        <v>14</v>
      </c>
      <c r="D13" s="18" t="s">
        <v>10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4" t="e">
        <f>#REF!</f>
        <v>#REF!</v>
      </c>
      <c r="L13" s="4" t="e">
        <f>#REF!</f>
        <v>#REF!</v>
      </c>
      <c r="M13" s="4"/>
      <c r="N13" s="4"/>
    </row>
    <row r="14" spans="1:14" x14ac:dyDescent="0.2">
      <c r="A14" s="12" t="s">
        <v>11</v>
      </c>
      <c r="B14" s="7"/>
      <c r="C14" s="8"/>
      <c r="D14" s="8"/>
      <c r="E14" s="8"/>
      <c r="F14" s="8"/>
      <c r="G14" s="8"/>
      <c r="H14" s="8"/>
      <c r="I14" s="56"/>
      <c r="K14" s="4"/>
      <c r="L14" s="4"/>
      <c r="M14" s="4"/>
      <c r="N14" s="4"/>
    </row>
    <row r="15" spans="1:14" x14ac:dyDescent="0.2">
      <c r="A15" s="11"/>
      <c r="B15" s="18" t="e">
        <f>#REF!</f>
        <v>#REF!</v>
      </c>
      <c r="C15" s="18">
        <v>50</v>
      </c>
      <c r="D15" s="18" t="s">
        <v>8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C15*F15</f>
        <v>#REF!</v>
      </c>
      <c r="I15" s="37" t="e">
        <f>G15+H15</f>
        <v>#REF!</v>
      </c>
      <c r="K15" s="4" t="e">
        <f>#REF!</f>
        <v>#REF!</v>
      </c>
      <c r="L15" s="4" t="e">
        <f>#REF!</f>
        <v>#REF!</v>
      </c>
      <c r="M15" s="4"/>
      <c r="N15" s="4"/>
    </row>
    <row r="16" spans="1:14" x14ac:dyDescent="0.2">
      <c r="A16" s="11"/>
      <c r="B16" s="18" t="e">
        <f>#REF!</f>
        <v>#REF!</v>
      </c>
      <c r="C16" s="18">
        <v>170</v>
      </c>
      <c r="D16" s="18" t="s">
        <v>8</v>
      </c>
      <c r="E16" s="32" t="e">
        <f>#REF!</f>
        <v>#REF!</v>
      </c>
      <c r="F16" s="32" t="e">
        <f>#REF!</f>
        <v>#REF!</v>
      </c>
      <c r="G16" s="32" t="e">
        <f>C16*E16</f>
        <v>#REF!</v>
      </c>
      <c r="H16" s="32" t="e">
        <f>C16*F16</f>
        <v>#REF!</v>
      </c>
      <c r="I16" s="37" t="e">
        <f>G16+H16</f>
        <v>#REF!</v>
      </c>
      <c r="K16" s="4" t="e">
        <f>#REF!</f>
        <v>#REF!</v>
      </c>
      <c r="L16" s="4" t="e">
        <f>#REF!</f>
        <v>#REF!</v>
      </c>
      <c r="M16" s="4"/>
      <c r="N16" s="4"/>
    </row>
    <row r="17" spans="1:14" x14ac:dyDescent="0.2">
      <c r="A17" s="11"/>
      <c r="B17" s="18" t="e">
        <f>#REF!</f>
        <v>#REF!</v>
      </c>
      <c r="C17" s="18">
        <v>170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4" t="e">
        <f>#REF!</f>
        <v>#REF!</v>
      </c>
      <c r="L17" s="4" t="e">
        <f>#REF!</f>
        <v>#REF!</v>
      </c>
      <c r="M17" s="4"/>
      <c r="N17" s="4"/>
    </row>
    <row r="18" spans="1:14" x14ac:dyDescent="0.2">
      <c r="A18" s="11"/>
      <c r="B18" s="18" t="e">
        <f>#REF!</f>
        <v>#REF!</v>
      </c>
      <c r="C18" s="18">
        <f>(14+2+5)*C21</f>
        <v>252</v>
      </c>
      <c r="D18" s="18" t="s">
        <v>8</v>
      </c>
      <c r="E18" s="32" t="e">
        <f>#REF!</f>
        <v>#REF!</v>
      </c>
      <c r="F18" s="32" t="e">
        <f>#REF!</f>
        <v>#REF!</v>
      </c>
      <c r="G18" s="32" t="e">
        <f>C18*E18</f>
        <v>#REF!</v>
      </c>
      <c r="H18" s="32" t="e">
        <f>C18*F18</f>
        <v>#REF!</v>
      </c>
      <c r="I18" s="37" t="e">
        <f>G18+H18</f>
        <v>#REF!</v>
      </c>
      <c r="K18" s="4" t="e">
        <f>#REF!</f>
        <v>#REF!</v>
      </c>
      <c r="L18" s="4" t="e">
        <f>#REF!</f>
        <v>#REF!</v>
      </c>
      <c r="M18" s="4"/>
      <c r="N18" s="4"/>
    </row>
    <row r="19" spans="1:14" x14ac:dyDescent="0.2">
      <c r="A19" s="12" t="s">
        <v>12</v>
      </c>
      <c r="B19" s="7"/>
      <c r="C19" s="8"/>
      <c r="D19" s="8"/>
      <c r="E19" s="8"/>
      <c r="F19" s="8"/>
      <c r="G19" s="8"/>
      <c r="H19" s="8"/>
      <c r="I19" s="56"/>
      <c r="K19" s="4"/>
      <c r="L19" s="4"/>
      <c r="M19" s="4"/>
      <c r="N19" s="4"/>
    </row>
    <row r="20" spans="1:14" x14ac:dyDescent="0.2">
      <c r="A20" s="11"/>
      <c r="B20" s="18" t="e">
        <f>#REF!</f>
        <v>#REF!</v>
      </c>
      <c r="C20" s="18">
        <v>4</v>
      </c>
      <c r="D20" s="18" t="s">
        <v>13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4" t="e">
        <f>#REF!</f>
        <v>#REF!</v>
      </c>
      <c r="L20" s="4" t="e">
        <f>#REF!</f>
        <v>#REF!</v>
      </c>
      <c r="M20" s="4"/>
      <c r="N20" s="4"/>
    </row>
    <row r="21" spans="1:14" ht="72" customHeight="1" x14ac:dyDescent="0.2">
      <c r="A21" s="11"/>
      <c r="B21" s="18" t="e">
        <f>#REF!</f>
        <v>#REF!</v>
      </c>
      <c r="C21" s="18">
        <v>12</v>
      </c>
      <c r="D21" s="18" t="s">
        <v>13</v>
      </c>
      <c r="E21" s="32" t="e">
        <f>#REF!</f>
        <v>#REF!</v>
      </c>
      <c r="F21" s="32" t="e">
        <f>#REF!</f>
        <v>#REF!</v>
      </c>
      <c r="G21" s="32" t="e">
        <f>C21*E21</f>
        <v>#REF!</v>
      </c>
      <c r="H21" s="32" t="e">
        <f>C21*F21</f>
        <v>#REF!</v>
      </c>
      <c r="I21" s="37" t="e">
        <f>G21+H21</f>
        <v>#REF!</v>
      </c>
      <c r="K21" s="4" t="e">
        <f>#REF!</f>
        <v>#REF!</v>
      </c>
      <c r="L21" s="4" t="e">
        <f>#REF!</f>
        <v>#REF!</v>
      </c>
      <c r="M21" s="4"/>
      <c r="N21" s="4"/>
    </row>
    <row r="22" spans="1:14" x14ac:dyDescent="0.2">
      <c r="A22" s="11"/>
      <c r="B22" s="18" t="e">
        <f>#REF!</f>
        <v>#REF!</v>
      </c>
      <c r="C22" s="18">
        <v>4</v>
      </c>
      <c r="D22" s="18" t="s">
        <v>13</v>
      </c>
      <c r="E22" s="32" t="e">
        <f>#REF!</f>
        <v>#REF!</v>
      </c>
      <c r="F22" s="32" t="e">
        <f>#REF!</f>
        <v>#REF!</v>
      </c>
      <c r="G22" s="32" t="e">
        <f>C22*E22</f>
        <v>#REF!</v>
      </c>
      <c r="H22" s="32" t="e">
        <f>C22*F22</f>
        <v>#REF!</v>
      </c>
      <c r="I22" s="37" t="e">
        <f>G22+H22</f>
        <v>#REF!</v>
      </c>
      <c r="K22" s="4" t="e">
        <f>#REF!</f>
        <v>#REF!</v>
      </c>
      <c r="L22" s="4" t="e">
        <f>#REF!</f>
        <v>#REF!</v>
      </c>
      <c r="M22" s="4"/>
      <c r="N22" s="4"/>
    </row>
    <row r="23" spans="1:14" x14ac:dyDescent="0.2">
      <c r="A23" s="12" t="s">
        <v>14</v>
      </c>
      <c r="B23" s="7"/>
      <c r="C23" s="8"/>
      <c r="D23" s="8"/>
      <c r="E23" s="8"/>
      <c r="F23" s="8"/>
      <c r="G23" s="8"/>
      <c r="H23" s="8"/>
      <c r="I23" s="56"/>
      <c r="K23" s="4"/>
      <c r="L23" s="4"/>
      <c r="M23" s="4"/>
      <c r="N23" s="4"/>
    </row>
    <row r="24" spans="1:14" x14ac:dyDescent="0.2">
      <c r="A24" s="11"/>
      <c r="B24" s="18" t="e">
        <f>#REF!</f>
        <v>#REF!</v>
      </c>
      <c r="C24" s="18">
        <v>5</v>
      </c>
      <c r="D24" s="18" t="s">
        <v>13</v>
      </c>
      <c r="E24" s="32" t="e">
        <f>#REF!</f>
        <v>#REF!</v>
      </c>
      <c r="F24" s="32" t="e">
        <f>#REF!</f>
        <v>#REF!</v>
      </c>
      <c r="G24" s="32" t="e">
        <f>C24*E24</f>
        <v>#REF!</v>
      </c>
      <c r="H24" s="32" t="e">
        <f>C24*F24</f>
        <v>#REF!</v>
      </c>
      <c r="I24" s="37" t="e">
        <f>G24+H24</f>
        <v>#REF!</v>
      </c>
      <c r="K24" s="4" t="e">
        <f>#REF!</f>
        <v>#REF!</v>
      </c>
      <c r="L24" s="4" t="e">
        <f>#REF!</f>
        <v>#REF!</v>
      </c>
      <c r="M24" s="4"/>
      <c r="N24" s="4"/>
    </row>
    <row r="25" spans="1:14" x14ac:dyDescent="0.2">
      <c r="A25" s="11"/>
      <c r="B25" s="18" t="e">
        <f>#REF!</f>
        <v>#REF!</v>
      </c>
      <c r="C25" s="18">
        <f>7*C20</f>
        <v>28</v>
      </c>
      <c r="D25" s="18" t="s">
        <v>8</v>
      </c>
      <c r="E25" s="32" t="e">
        <f>#REF!</f>
        <v>#REF!</v>
      </c>
      <c r="F25" s="32" t="e">
        <f>#REF!</f>
        <v>#REF!</v>
      </c>
      <c r="G25" s="32" t="e">
        <f>C25*E25</f>
        <v>#REF!</v>
      </c>
      <c r="H25" s="32" t="e">
        <f>C25*F25</f>
        <v>#REF!</v>
      </c>
      <c r="I25" s="37" t="e">
        <f>G25+H25</f>
        <v>#REF!</v>
      </c>
      <c r="K25" s="4" t="e">
        <f>#REF!</f>
        <v>#REF!</v>
      </c>
      <c r="L25" s="4" t="e">
        <f>#REF!</f>
        <v>#REF!</v>
      </c>
      <c r="M25" s="4"/>
      <c r="N25" s="4"/>
    </row>
    <row r="26" spans="1:14" x14ac:dyDescent="0.2">
      <c r="A26" s="12" t="s">
        <v>16</v>
      </c>
      <c r="B26" s="7"/>
      <c r="C26" s="8"/>
      <c r="D26" s="8"/>
      <c r="E26" s="8"/>
      <c r="F26" s="8"/>
      <c r="G26" s="8"/>
      <c r="H26" s="8"/>
      <c r="I26" s="56"/>
      <c r="K26" s="4"/>
      <c r="L26" s="4"/>
      <c r="M26" s="4"/>
      <c r="N26" s="4"/>
    </row>
    <row r="27" spans="1:14" x14ac:dyDescent="0.2">
      <c r="A27" s="11"/>
      <c r="B27" s="18" t="e">
        <f>#REF!</f>
        <v>#REF!</v>
      </c>
      <c r="C27" s="18">
        <v>1</v>
      </c>
      <c r="D27" s="18" t="s">
        <v>15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4" t="e">
        <f>#REF!</f>
        <v>#REF!</v>
      </c>
      <c r="L27" s="4" t="e">
        <f>#REF!</f>
        <v>#REF!</v>
      </c>
      <c r="M27" s="4"/>
      <c r="N27" s="4"/>
    </row>
    <row r="28" spans="1:14" x14ac:dyDescent="0.2">
      <c r="A28" s="12" t="s">
        <v>2</v>
      </c>
      <c r="B28" s="7"/>
      <c r="C28" s="8"/>
      <c r="D28" s="8"/>
      <c r="E28" s="8"/>
      <c r="F28" s="8"/>
      <c r="G28" s="8"/>
      <c r="H28" s="8"/>
      <c r="I28" s="56"/>
      <c r="K28" s="4"/>
      <c r="L28" s="4"/>
      <c r="M28" s="4"/>
      <c r="N28" s="4"/>
    </row>
    <row r="29" spans="1:14" x14ac:dyDescent="0.2">
      <c r="A29" s="11"/>
      <c r="B29" s="18" t="e">
        <f>#REF!</f>
        <v>#REF!</v>
      </c>
      <c r="C29" s="18">
        <v>1</v>
      </c>
      <c r="D29" s="18" t="s">
        <v>15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4" t="e">
        <f>#REF!</f>
        <v>#REF!</v>
      </c>
      <c r="L29" s="4" t="e">
        <f>#REF!</f>
        <v>#REF!</v>
      </c>
      <c r="M29" s="4"/>
      <c r="N29" s="4"/>
    </row>
    <row r="30" spans="1:14" x14ac:dyDescent="0.2">
      <c r="A30" s="11"/>
      <c r="B30" s="18" t="e">
        <f>#REF!</f>
        <v>#REF!</v>
      </c>
      <c r="C30" s="18">
        <v>1</v>
      </c>
      <c r="D30" s="18" t="s">
        <v>15</v>
      </c>
      <c r="E30" s="32" t="e">
        <f>#REF!</f>
        <v>#REF!</v>
      </c>
      <c r="F30" s="32" t="e">
        <f>#REF!</f>
        <v>#REF!</v>
      </c>
      <c r="G30" s="32" t="e">
        <f>C30*E30</f>
        <v>#REF!</v>
      </c>
      <c r="H30" s="32" t="e">
        <f>C30*F30</f>
        <v>#REF!</v>
      </c>
      <c r="I30" s="37" t="e">
        <f>G30+H30</f>
        <v>#REF!</v>
      </c>
      <c r="K30" s="4" t="e">
        <f>#REF!</f>
        <v>#REF!</v>
      </c>
      <c r="L30" s="4" t="e">
        <f>#REF!</f>
        <v>#REF!</v>
      </c>
      <c r="M30" s="4"/>
      <c r="N30" s="4"/>
    </row>
    <row r="31" spans="1:14" x14ac:dyDescent="0.2">
      <c r="A31" s="11"/>
      <c r="B31" s="18" t="e">
        <f>#REF!</f>
        <v>#REF!</v>
      </c>
      <c r="C31" s="18">
        <v>1</v>
      </c>
      <c r="D31" s="18" t="s">
        <v>15</v>
      </c>
      <c r="E31" s="32" t="e">
        <f>#REF!</f>
        <v>#REF!</v>
      </c>
      <c r="F31" s="32" t="e">
        <f>#REF!</f>
        <v>#REF!</v>
      </c>
      <c r="G31" s="32" t="e">
        <f>C31*E31</f>
        <v>#REF!</v>
      </c>
      <c r="H31" s="32" t="e">
        <f>C31*F31</f>
        <v>#REF!</v>
      </c>
      <c r="I31" s="37" t="e">
        <f>G31+H31</f>
        <v>#REF!</v>
      </c>
      <c r="K31" s="4" t="e">
        <f>#REF!</f>
        <v>#REF!</v>
      </c>
      <c r="L31" s="4" t="e">
        <f>#REF!</f>
        <v>#REF!</v>
      </c>
      <c r="M31" s="4"/>
      <c r="N31" s="4"/>
    </row>
    <row r="32" spans="1:14" ht="13.5" thickBot="1" x14ac:dyDescent="0.25">
      <c r="A32" s="13"/>
      <c r="B32" s="9"/>
      <c r="C32" s="9"/>
      <c r="D32" s="9"/>
      <c r="E32" s="9"/>
      <c r="F32" s="57" t="s">
        <v>46</v>
      </c>
      <c r="G32" s="34" t="e">
        <f>SUM(G7:G31)</f>
        <v>#REF!</v>
      </c>
      <c r="H32" s="34" t="e">
        <f>SUM(H7:H31)</f>
        <v>#REF!</v>
      </c>
      <c r="I32" s="53" t="e">
        <f>SUM(I7:I31)</f>
        <v>#REF!</v>
      </c>
      <c r="K32" s="4" t="e">
        <f>SUMPRODUCT(K7:K31,C7:C31)</f>
        <v>#REF!</v>
      </c>
      <c r="L32" s="4" t="e">
        <f>SUMPRODUCT(L7:L31,C7:C31)</f>
        <v>#REF!</v>
      </c>
      <c r="M32" s="4" t="e">
        <f>SUM(K32:L32)</f>
        <v>#REF!</v>
      </c>
      <c r="N32" s="4"/>
    </row>
    <row r="33" spans="1:14" x14ac:dyDescent="0.2">
      <c r="A33" s="3"/>
      <c r="B33" s="2"/>
      <c r="C33" s="31"/>
      <c r="D33" s="2"/>
      <c r="E33" s="2"/>
      <c r="F33" s="58" t="s">
        <v>47</v>
      </c>
      <c r="G33" s="59" t="e">
        <f>G32*1.27</f>
        <v>#REF!</v>
      </c>
      <c r="H33" s="59" t="e">
        <f>H32*1.27</f>
        <v>#REF!</v>
      </c>
      <c r="I33" s="59" t="e">
        <f>I32*1.27</f>
        <v>#REF!</v>
      </c>
      <c r="L33" t="s">
        <v>36</v>
      </c>
      <c r="M33" s="61" t="e">
        <f>I32-M32</f>
        <v>#REF!</v>
      </c>
      <c r="N33" s="36" t="e">
        <f>M33/M32</f>
        <v>#REF!</v>
      </c>
    </row>
    <row r="34" spans="1:14" x14ac:dyDescent="0.2">
      <c r="N34" s="36" t="e">
        <f>M33/I32</f>
        <v>#REF!</v>
      </c>
    </row>
    <row r="35" spans="1:14" x14ac:dyDescent="0.2">
      <c r="B35" s="60" t="s">
        <v>87</v>
      </c>
    </row>
    <row r="38" spans="1:14" x14ac:dyDescent="0.2">
      <c r="E38" s="60" t="s">
        <v>60</v>
      </c>
    </row>
    <row r="39" spans="1:14" x14ac:dyDescent="0.2">
      <c r="E39" s="60" t="s">
        <v>61</v>
      </c>
    </row>
  </sheetData>
  <pageMargins left="0.7" right="0.7" top="0.75" bottom="0.75" header="0.3" footer="0.3"/>
  <pageSetup paperSize="9" scale="84" fitToHeight="0" orientation="portrait" horizontalDpi="4294967293" verticalDpi="300" r:id="rId1"/>
  <colBreaks count="1" manualBreakCount="1">
    <brk id="9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F3C37-0461-415E-BA25-CFABE602B198}">
  <dimension ref="A1:N39"/>
  <sheetViews>
    <sheetView view="pageBreakPreview" topLeftCell="A7" zoomScaleNormal="100" zoomScaleSheetLayoutView="100" workbookViewId="0">
      <selection activeCell="B21" sqref="B21"/>
    </sheetView>
  </sheetViews>
  <sheetFormatPr defaultRowHeight="12.75" x14ac:dyDescent="0.2"/>
  <cols>
    <col min="1" max="1" width="4.5703125" customWidth="1"/>
    <col min="2" max="2" width="32.85546875" customWidth="1"/>
    <col min="7" max="8" width="9.5703125" bestFit="1" customWidth="1"/>
    <col min="9" max="9" width="9.85546875" bestFit="1" customWidth="1"/>
    <col min="11" max="12" width="11.42578125" bestFit="1" customWidth="1"/>
    <col min="13" max="13" width="11.5703125" bestFit="1" customWidth="1"/>
  </cols>
  <sheetData>
    <row r="1" spans="1:13" ht="45.75" customHeight="1" x14ac:dyDescent="0.2"/>
    <row r="2" spans="1:13" ht="20.25" x14ac:dyDescent="0.3">
      <c r="A2" s="54" t="s">
        <v>17</v>
      </c>
      <c r="B2" s="2"/>
      <c r="C2" s="31"/>
      <c r="D2" s="2"/>
      <c r="G2" s="23" t="s">
        <v>58</v>
      </c>
    </row>
    <row r="3" spans="1:13" ht="20.25" x14ac:dyDescent="0.3">
      <c r="A3" s="54" t="s">
        <v>49</v>
      </c>
      <c r="B3" s="54"/>
      <c r="C3" s="54"/>
      <c r="D3" s="54"/>
      <c r="E3" s="54"/>
      <c r="F3" s="54"/>
      <c r="G3" s="54"/>
      <c r="H3" s="54"/>
      <c r="I3" s="54"/>
    </row>
    <row r="4" spans="1:13" ht="21.75" thickBot="1" x14ac:dyDescent="0.4">
      <c r="A4" s="55" t="s">
        <v>54</v>
      </c>
      <c r="B4" s="55"/>
      <c r="C4" s="55"/>
      <c r="D4" s="55"/>
      <c r="E4" s="55"/>
      <c r="F4" s="55"/>
      <c r="G4" s="55"/>
      <c r="H4" s="55"/>
      <c r="I4" s="55"/>
    </row>
    <row r="5" spans="1:13" ht="34.5" thickBot="1" x14ac:dyDescent="0.25">
      <c r="A5" s="17" t="s">
        <v>38</v>
      </c>
      <c r="B5" s="14" t="s">
        <v>6</v>
      </c>
      <c r="C5" s="15" t="s">
        <v>39</v>
      </c>
      <c r="D5" s="14" t="s">
        <v>40</v>
      </c>
      <c r="E5" s="14" t="s">
        <v>41</v>
      </c>
      <c r="F5" s="14" t="s">
        <v>42</v>
      </c>
      <c r="G5" s="14" t="s">
        <v>43</v>
      </c>
      <c r="H5" s="14" t="s">
        <v>44</v>
      </c>
      <c r="I5" s="16" t="s">
        <v>45</v>
      </c>
    </row>
    <row r="6" spans="1:13" x14ac:dyDescent="0.2">
      <c r="A6" s="10" t="s">
        <v>18</v>
      </c>
      <c r="B6" s="5"/>
      <c r="C6" s="5"/>
      <c r="D6" s="5"/>
      <c r="E6" s="5"/>
      <c r="F6" s="5"/>
      <c r="G6" s="5"/>
      <c r="H6" s="5"/>
      <c r="I6" s="6"/>
    </row>
    <row r="7" spans="1:13" ht="22.5" x14ac:dyDescent="0.2">
      <c r="A7" s="11"/>
      <c r="B7" s="18" t="s">
        <v>19</v>
      </c>
      <c r="C7" s="24">
        <f>1.6*1.6*1.2*4</f>
        <v>12.288000000000002</v>
      </c>
      <c r="D7" s="25" t="s">
        <v>7</v>
      </c>
      <c r="E7" s="32">
        <v>0</v>
      </c>
      <c r="F7" s="32" t="e">
        <f>#REF!</f>
        <v>#REF!</v>
      </c>
      <c r="G7" s="32">
        <f>C7*E7</f>
        <v>0</v>
      </c>
      <c r="H7" s="32" t="e">
        <f>F7*C7</f>
        <v>#REF!</v>
      </c>
      <c r="I7" s="37" t="e">
        <f>G7+H7</f>
        <v>#REF!</v>
      </c>
      <c r="K7" s="4" t="e">
        <f>#REF!</f>
        <v>#REF!</v>
      </c>
      <c r="L7" s="4" t="e">
        <f>#REF!</f>
        <v>#REF!</v>
      </c>
      <c r="M7" s="4"/>
    </row>
    <row r="8" spans="1:13" x14ac:dyDescent="0.2">
      <c r="A8" s="11"/>
      <c r="B8" s="18" t="e">
        <f>#REF!</f>
        <v>#REF!</v>
      </c>
      <c r="C8" s="18">
        <v>4</v>
      </c>
      <c r="D8" s="18" t="s">
        <v>10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4" t="e">
        <f>#REF!</f>
        <v>#REF!</v>
      </c>
      <c r="L8" s="4" t="e">
        <f>#REF!</f>
        <v>#REF!</v>
      </c>
      <c r="M8" s="4"/>
    </row>
    <row r="9" spans="1:13" x14ac:dyDescent="0.2">
      <c r="A9" s="11"/>
      <c r="B9" s="18" t="e">
        <f>#REF!</f>
        <v>#REF!</v>
      </c>
      <c r="C9" s="18">
        <v>200</v>
      </c>
      <c r="D9" s="18" t="s">
        <v>8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4" t="e">
        <f>#REF!</f>
        <v>#REF!</v>
      </c>
      <c r="L9" s="4" t="e">
        <f>#REF!</f>
        <v>#REF!</v>
      </c>
      <c r="M9" s="4"/>
    </row>
    <row r="10" spans="1:13" x14ac:dyDescent="0.2">
      <c r="A10" s="12" t="s">
        <v>0</v>
      </c>
      <c r="B10" s="7"/>
      <c r="C10" s="8"/>
      <c r="D10" s="8"/>
      <c r="E10" s="8"/>
      <c r="F10" s="8"/>
      <c r="G10" s="8"/>
      <c r="H10" s="8"/>
      <c r="I10" s="56"/>
      <c r="K10" s="4"/>
      <c r="L10" s="4"/>
      <c r="M10" s="4"/>
    </row>
    <row r="11" spans="1:13" ht="22.5" x14ac:dyDescent="0.2">
      <c r="A11" s="11"/>
      <c r="B11" s="18" t="s">
        <v>25</v>
      </c>
      <c r="C11" s="18">
        <v>50</v>
      </c>
      <c r="D11" s="18" t="s">
        <v>8</v>
      </c>
      <c r="E11" s="32" t="e">
        <f>#REF!</f>
        <v>#REF!</v>
      </c>
      <c r="F11" s="32" t="e">
        <f>#REF!</f>
        <v>#REF!</v>
      </c>
      <c r="G11" s="32" t="e">
        <f>C11*E11</f>
        <v>#REF!</v>
      </c>
      <c r="H11" s="32" t="e">
        <f>F11*C11</f>
        <v>#REF!</v>
      </c>
      <c r="I11" s="37" t="e">
        <f>G11+H11</f>
        <v>#REF!</v>
      </c>
      <c r="K11" s="4" t="e">
        <f>#REF!</f>
        <v>#REF!</v>
      </c>
      <c r="L11" s="4" t="e">
        <f>#REF!</f>
        <v>#REF!</v>
      </c>
      <c r="M11" s="4"/>
    </row>
    <row r="12" spans="1:13" x14ac:dyDescent="0.2">
      <c r="A12" s="11"/>
      <c r="B12" s="18" t="s">
        <v>1</v>
      </c>
      <c r="C12" s="18">
        <v>200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4" t="e">
        <f>#REF!</f>
        <v>#REF!</v>
      </c>
      <c r="L12" s="4" t="e">
        <f>#REF!</f>
        <v>#REF!</v>
      </c>
      <c r="M12" s="4"/>
    </row>
    <row r="13" spans="1:13" x14ac:dyDescent="0.2">
      <c r="A13" s="11"/>
      <c r="B13" s="18" t="s">
        <v>9</v>
      </c>
      <c r="C13" s="18">
        <f>4*2+4+2</f>
        <v>14</v>
      </c>
      <c r="D13" s="18" t="s">
        <v>10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4" t="e">
        <f>#REF!</f>
        <v>#REF!</v>
      </c>
      <c r="L13" s="4" t="e">
        <f>#REF!</f>
        <v>#REF!</v>
      </c>
      <c r="M13" s="4"/>
    </row>
    <row r="14" spans="1:13" x14ac:dyDescent="0.2">
      <c r="A14" s="12" t="s">
        <v>11</v>
      </c>
      <c r="B14" s="7"/>
      <c r="C14" s="8"/>
      <c r="D14" s="8"/>
      <c r="E14" s="8"/>
      <c r="F14" s="8"/>
      <c r="G14" s="8"/>
      <c r="H14" s="8"/>
      <c r="I14" s="56"/>
      <c r="K14" s="4"/>
      <c r="L14" s="4"/>
      <c r="M14" s="4"/>
    </row>
    <row r="15" spans="1:13" x14ac:dyDescent="0.2">
      <c r="A15" s="11"/>
      <c r="B15" s="18" t="e">
        <f>#REF!</f>
        <v>#REF!</v>
      </c>
      <c r="C15" s="18">
        <v>50</v>
      </c>
      <c r="D15" s="18" t="s">
        <v>8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C15*F15</f>
        <v>#REF!</v>
      </c>
      <c r="I15" s="37" t="e">
        <f>G15+H15</f>
        <v>#REF!</v>
      </c>
      <c r="K15" s="4" t="e">
        <f>#REF!</f>
        <v>#REF!</v>
      </c>
      <c r="L15" s="4" t="e">
        <f>#REF!</f>
        <v>#REF!</v>
      </c>
      <c r="M15" s="4"/>
    </row>
    <row r="16" spans="1:13" x14ac:dyDescent="0.2">
      <c r="A16" s="11"/>
      <c r="B16" s="18" t="e">
        <f>#REF!</f>
        <v>#REF!</v>
      </c>
      <c r="C16" s="18">
        <f>60*2+50</f>
        <v>170</v>
      </c>
      <c r="D16" s="18" t="s">
        <v>8</v>
      </c>
      <c r="E16" s="32" t="e">
        <f>#REF!</f>
        <v>#REF!</v>
      </c>
      <c r="F16" s="32" t="e">
        <f>#REF!</f>
        <v>#REF!</v>
      </c>
      <c r="G16" s="32" t="e">
        <f>C16*E16</f>
        <v>#REF!</v>
      </c>
      <c r="H16" s="32" t="e">
        <f>C16*F16</f>
        <v>#REF!</v>
      </c>
      <c r="I16" s="37" t="e">
        <f>G16+H16</f>
        <v>#REF!</v>
      </c>
      <c r="K16" s="4" t="e">
        <f>#REF!</f>
        <v>#REF!</v>
      </c>
      <c r="L16" s="4" t="e">
        <f>#REF!</f>
        <v>#REF!</v>
      </c>
      <c r="M16" s="4"/>
    </row>
    <row r="17" spans="1:13" x14ac:dyDescent="0.2">
      <c r="A17" s="11"/>
      <c r="B17" s="18" t="e">
        <f>#REF!</f>
        <v>#REF!</v>
      </c>
      <c r="C17" s="18">
        <v>170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4" t="e">
        <f>#REF!</f>
        <v>#REF!</v>
      </c>
      <c r="L17" s="4" t="e">
        <f>#REF!</f>
        <v>#REF!</v>
      </c>
      <c r="M17" s="4"/>
    </row>
    <row r="18" spans="1:13" x14ac:dyDescent="0.2">
      <c r="A18" s="11"/>
      <c r="B18" s="18" t="s">
        <v>22</v>
      </c>
      <c r="C18" s="18">
        <f>C21*(12+2+5)</f>
        <v>304</v>
      </c>
      <c r="D18" s="18" t="s">
        <v>8</v>
      </c>
      <c r="E18" s="32" t="e">
        <f>#REF!</f>
        <v>#REF!</v>
      </c>
      <c r="F18" s="32" t="e">
        <f>#REF!</f>
        <v>#REF!</v>
      </c>
      <c r="G18" s="32" t="e">
        <f>C18*E18</f>
        <v>#REF!</v>
      </c>
      <c r="H18" s="32" t="e">
        <f>C18*F18</f>
        <v>#REF!</v>
      </c>
      <c r="I18" s="37" t="e">
        <f>G18+H18</f>
        <v>#REF!</v>
      </c>
      <c r="K18" s="4" t="e">
        <f>#REF!</f>
        <v>#REF!</v>
      </c>
      <c r="L18" s="4" t="e">
        <f>#REF!</f>
        <v>#REF!</v>
      </c>
      <c r="M18" s="4"/>
    </row>
    <row r="19" spans="1:13" x14ac:dyDescent="0.2">
      <c r="A19" s="12" t="s">
        <v>12</v>
      </c>
      <c r="B19" s="7"/>
      <c r="C19" s="8"/>
      <c r="D19" s="8"/>
      <c r="E19" s="8"/>
      <c r="F19" s="8"/>
      <c r="G19" s="8"/>
      <c r="H19" s="8"/>
      <c r="I19" s="56"/>
      <c r="K19" s="4"/>
      <c r="L19" s="4"/>
      <c r="M19" s="4"/>
    </row>
    <row r="20" spans="1:13" x14ac:dyDescent="0.2">
      <c r="A20" s="11"/>
      <c r="B20" s="18" t="e">
        <f>#REF!</f>
        <v>#REF!</v>
      </c>
      <c r="C20" s="18">
        <v>4</v>
      </c>
      <c r="D20" s="18" t="s">
        <v>13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4" t="e">
        <f>#REF!</f>
        <v>#REF!</v>
      </c>
      <c r="L20" s="4" t="e">
        <f>#REF!</f>
        <v>#REF!</v>
      </c>
      <c r="M20" s="4"/>
    </row>
    <row r="21" spans="1:13" x14ac:dyDescent="0.2">
      <c r="A21" s="11"/>
      <c r="B21" s="18" t="e">
        <f>#REF!</f>
        <v>#REF!</v>
      </c>
      <c r="C21" s="18">
        <v>16</v>
      </c>
      <c r="D21" s="18" t="s">
        <v>13</v>
      </c>
      <c r="E21" s="32" t="e">
        <f>#REF!</f>
        <v>#REF!</v>
      </c>
      <c r="F21" s="32" t="e">
        <f>#REF!</f>
        <v>#REF!</v>
      </c>
      <c r="G21" s="32" t="e">
        <f>C21*E21</f>
        <v>#REF!</v>
      </c>
      <c r="H21" s="32" t="e">
        <f>C21*F21</f>
        <v>#REF!</v>
      </c>
      <c r="I21" s="37" t="e">
        <f>G21+H21</f>
        <v>#REF!</v>
      </c>
      <c r="K21" s="4" t="e">
        <f>#REF!</f>
        <v>#REF!</v>
      </c>
      <c r="L21" s="4" t="e">
        <f>#REF!</f>
        <v>#REF!</v>
      </c>
      <c r="M21" s="4"/>
    </row>
    <row r="22" spans="1:13" x14ac:dyDescent="0.2">
      <c r="A22" s="11"/>
      <c r="B22" s="18" t="e">
        <f>#REF!</f>
        <v>#REF!</v>
      </c>
      <c r="C22" s="18">
        <v>4</v>
      </c>
      <c r="D22" s="18" t="s">
        <v>13</v>
      </c>
      <c r="E22" s="32" t="e">
        <f>#REF!</f>
        <v>#REF!</v>
      </c>
      <c r="F22" s="32" t="e">
        <f>#REF!</f>
        <v>#REF!</v>
      </c>
      <c r="G22" s="32" t="e">
        <f>C22*E22</f>
        <v>#REF!</v>
      </c>
      <c r="H22" s="32" t="e">
        <f>C22*F22</f>
        <v>#REF!</v>
      </c>
      <c r="I22" s="37" t="e">
        <f>G22+H22</f>
        <v>#REF!</v>
      </c>
      <c r="K22" s="4" t="e">
        <f>#REF!</f>
        <v>#REF!</v>
      </c>
      <c r="L22" s="4" t="e">
        <f>#REF!</f>
        <v>#REF!</v>
      </c>
      <c r="M22" s="4"/>
    </row>
    <row r="23" spans="1:13" x14ac:dyDescent="0.2">
      <c r="A23" s="12" t="s">
        <v>14</v>
      </c>
      <c r="B23" s="7"/>
      <c r="C23" s="8"/>
      <c r="D23" s="8"/>
      <c r="E23" s="8"/>
      <c r="F23" s="8"/>
      <c r="G23" s="8"/>
      <c r="H23" s="8"/>
      <c r="I23" s="56"/>
      <c r="K23" s="4"/>
      <c r="L23" s="4"/>
      <c r="M23" s="4"/>
    </row>
    <row r="24" spans="1:13" x14ac:dyDescent="0.2">
      <c r="A24" s="11"/>
      <c r="B24" s="18" t="e">
        <f>#REF!</f>
        <v>#REF!</v>
      </c>
      <c r="C24" s="18">
        <v>5</v>
      </c>
      <c r="D24" s="18" t="s">
        <v>13</v>
      </c>
      <c r="E24" s="32" t="e">
        <f>#REF!</f>
        <v>#REF!</v>
      </c>
      <c r="F24" s="32" t="e">
        <f>#REF!</f>
        <v>#REF!</v>
      </c>
      <c r="G24" s="32" t="e">
        <f>C24*E24</f>
        <v>#REF!</v>
      </c>
      <c r="H24" s="32" t="e">
        <f>C24*F24</f>
        <v>#REF!</v>
      </c>
      <c r="I24" s="37" t="e">
        <f>G24+H24</f>
        <v>#REF!</v>
      </c>
      <c r="K24" s="4" t="e">
        <f>#REF!</f>
        <v>#REF!</v>
      </c>
      <c r="L24" s="4" t="e">
        <f>#REF!</f>
        <v>#REF!</v>
      </c>
      <c r="M24" s="4"/>
    </row>
    <row r="25" spans="1:13" x14ac:dyDescent="0.2">
      <c r="A25" s="11"/>
      <c r="B25" s="18" t="e">
        <f>#REF!</f>
        <v>#REF!</v>
      </c>
      <c r="C25" s="18">
        <f>7*C20</f>
        <v>28</v>
      </c>
      <c r="D25" s="18" t="s">
        <v>8</v>
      </c>
      <c r="E25" s="32" t="e">
        <f>#REF!</f>
        <v>#REF!</v>
      </c>
      <c r="F25" s="32" t="e">
        <f>#REF!</f>
        <v>#REF!</v>
      </c>
      <c r="G25" s="32" t="e">
        <f>C25*E25</f>
        <v>#REF!</v>
      </c>
      <c r="H25" s="32" t="e">
        <f>C25*F25</f>
        <v>#REF!</v>
      </c>
      <c r="I25" s="37" t="e">
        <f>G25+H25</f>
        <v>#REF!</v>
      </c>
      <c r="K25" s="4" t="e">
        <f>#REF!</f>
        <v>#REF!</v>
      </c>
      <c r="L25" s="4" t="e">
        <f>#REF!</f>
        <v>#REF!</v>
      </c>
      <c r="M25" s="4"/>
    </row>
    <row r="26" spans="1:13" x14ac:dyDescent="0.2">
      <c r="A26" s="12" t="s">
        <v>16</v>
      </c>
      <c r="B26" s="7"/>
      <c r="C26" s="8"/>
      <c r="D26" s="8"/>
      <c r="E26" s="8"/>
      <c r="F26" s="8"/>
      <c r="G26" s="8"/>
      <c r="H26" s="8"/>
      <c r="I26" s="56"/>
      <c r="K26" s="4"/>
      <c r="L26" s="4"/>
      <c r="M26" s="4"/>
    </row>
    <row r="27" spans="1:13" x14ac:dyDescent="0.2">
      <c r="A27" s="11"/>
      <c r="B27" s="18" t="e">
        <f>#REF!</f>
        <v>#REF!</v>
      </c>
      <c r="C27" s="18">
        <v>1</v>
      </c>
      <c r="D27" s="18" t="s">
        <v>15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4" t="e">
        <f>#REF!</f>
        <v>#REF!</v>
      </c>
      <c r="L27" s="4" t="e">
        <f>#REF!</f>
        <v>#REF!</v>
      </c>
      <c r="M27" s="4"/>
    </row>
    <row r="28" spans="1:13" x14ac:dyDescent="0.2">
      <c r="A28" s="12" t="s">
        <v>2</v>
      </c>
      <c r="B28" s="7"/>
      <c r="C28" s="8"/>
      <c r="D28" s="8"/>
      <c r="E28" s="8"/>
      <c r="F28" s="8"/>
      <c r="G28" s="8"/>
      <c r="H28" s="8"/>
      <c r="I28" s="56"/>
      <c r="K28" s="4"/>
      <c r="L28" s="4"/>
      <c r="M28" s="4"/>
    </row>
    <row r="29" spans="1:13" x14ac:dyDescent="0.2">
      <c r="A29" s="11"/>
      <c r="B29" s="18" t="e">
        <f>#REF!</f>
        <v>#REF!</v>
      </c>
      <c r="C29" s="18">
        <v>1</v>
      </c>
      <c r="D29" s="18" t="s">
        <v>15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4" t="e">
        <f>#REF!</f>
        <v>#REF!</v>
      </c>
      <c r="L29" s="4" t="e">
        <f>#REF!</f>
        <v>#REF!</v>
      </c>
      <c r="M29" s="4"/>
    </row>
    <row r="30" spans="1:13" x14ac:dyDescent="0.2">
      <c r="A30" s="11"/>
      <c r="B30" s="18" t="e">
        <f>#REF!</f>
        <v>#REF!</v>
      </c>
      <c r="C30" s="18">
        <v>1</v>
      </c>
      <c r="D30" s="18" t="s">
        <v>15</v>
      </c>
      <c r="E30" s="32" t="e">
        <f>#REF!</f>
        <v>#REF!</v>
      </c>
      <c r="F30" s="32" t="e">
        <f>#REF!</f>
        <v>#REF!</v>
      </c>
      <c r="G30" s="32" t="e">
        <f>C30*E30</f>
        <v>#REF!</v>
      </c>
      <c r="H30" s="32" t="e">
        <f>C30*F30</f>
        <v>#REF!</v>
      </c>
      <c r="I30" s="37" t="e">
        <f>G30+H30</f>
        <v>#REF!</v>
      </c>
      <c r="K30" s="4" t="e">
        <f>#REF!</f>
        <v>#REF!</v>
      </c>
      <c r="L30" s="4" t="e">
        <f>#REF!</f>
        <v>#REF!</v>
      </c>
      <c r="M30" s="4"/>
    </row>
    <row r="31" spans="1:13" x14ac:dyDescent="0.2">
      <c r="A31" s="11"/>
      <c r="B31" s="18" t="e">
        <f>#REF!</f>
        <v>#REF!</v>
      </c>
      <c r="C31" s="18">
        <v>1</v>
      </c>
      <c r="D31" s="18" t="s">
        <v>15</v>
      </c>
      <c r="E31" s="32" t="e">
        <f>#REF!</f>
        <v>#REF!</v>
      </c>
      <c r="F31" s="32" t="e">
        <f>#REF!</f>
        <v>#REF!</v>
      </c>
      <c r="G31" s="32" t="e">
        <f>C31*E31</f>
        <v>#REF!</v>
      </c>
      <c r="H31" s="32" t="e">
        <f>C31*F31</f>
        <v>#REF!</v>
      </c>
      <c r="I31" s="37" t="e">
        <f>G31+H31</f>
        <v>#REF!</v>
      </c>
      <c r="K31" s="4" t="e">
        <f>#REF!</f>
        <v>#REF!</v>
      </c>
      <c r="L31" s="4" t="e">
        <f>#REF!</f>
        <v>#REF!</v>
      </c>
      <c r="M31" s="4"/>
    </row>
    <row r="32" spans="1:13" ht="13.5" thickBot="1" x14ac:dyDescent="0.25">
      <c r="A32" s="13"/>
      <c r="B32" s="9"/>
      <c r="C32" s="9"/>
      <c r="D32" s="9"/>
      <c r="E32" s="9"/>
      <c r="F32" s="57" t="s">
        <v>46</v>
      </c>
      <c r="G32" s="34" t="e">
        <f>SUM(G7:G31)</f>
        <v>#REF!</v>
      </c>
      <c r="H32" s="34" t="e">
        <f>SUM(H7:H31)</f>
        <v>#REF!</v>
      </c>
      <c r="I32" s="53" t="e">
        <f>SUM(I7:I31)</f>
        <v>#REF!</v>
      </c>
      <c r="K32" s="4" t="e">
        <f>SUMPRODUCT(K7:K31,C7:C31)</f>
        <v>#REF!</v>
      </c>
      <c r="L32" s="4" t="e">
        <f>SUMPRODUCT(L7:L31,C7:C31)</f>
        <v>#REF!</v>
      </c>
      <c r="M32" s="4" t="e">
        <f>SUM(K32:L32)</f>
        <v>#REF!</v>
      </c>
    </row>
    <row r="33" spans="1:14" x14ac:dyDescent="0.2">
      <c r="A33" s="3"/>
      <c r="B33" s="2"/>
      <c r="C33" s="31"/>
      <c r="D33" s="2"/>
      <c r="E33" s="2"/>
      <c r="F33" s="58" t="s">
        <v>47</v>
      </c>
      <c r="G33" s="59" t="e">
        <f>G32*1.27</f>
        <v>#REF!</v>
      </c>
      <c r="H33" s="59" t="e">
        <f>H32*1.27</f>
        <v>#REF!</v>
      </c>
      <c r="I33" s="59" t="e">
        <f>I32*1.27</f>
        <v>#REF!</v>
      </c>
      <c r="L33" s="60" t="s">
        <v>36</v>
      </c>
      <c r="M33" s="61" t="e">
        <f>I32-M32</f>
        <v>#REF!</v>
      </c>
      <c r="N33" s="36" t="e">
        <f>M33/M32</f>
        <v>#REF!</v>
      </c>
    </row>
    <row r="34" spans="1:14" x14ac:dyDescent="0.2">
      <c r="N34" s="36" t="e">
        <f>M33/I32</f>
        <v>#REF!</v>
      </c>
    </row>
    <row r="35" spans="1:14" x14ac:dyDescent="0.2">
      <c r="B35" s="60" t="s">
        <v>67</v>
      </c>
    </row>
    <row r="38" spans="1:14" x14ac:dyDescent="0.2">
      <c r="E38" s="60" t="s">
        <v>60</v>
      </c>
    </row>
    <row r="39" spans="1:14" x14ac:dyDescent="0.2">
      <c r="E39" s="60" t="s">
        <v>61</v>
      </c>
    </row>
  </sheetData>
  <pageMargins left="0.7" right="0.7" top="0.75" bottom="0.75" header="0.3" footer="0.3"/>
  <pageSetup paperSize="9" scale="85" orientation="portrait" horizontalDpi="4294967293" verticalDpi="300" r:id="rId1"/>
  <colBreaks count="1" manualBreakCount="1">
    <brk id="9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EDAE8-8B51-4905-BE53-F60CD2437DE7}">
  <sheetPr>
    <pageSetUpPr fitToPage="1"/>
  </sheetPr>
  <dimension ref="A1:N39"/>
  <sheetViews>
    <sheetView view="pageBreakPreview" topLeftCell="A10" zoomScaleNormal="100" zoomScaleSheetLayoutView="100" workbookViewId="0">
      <selection activeCell="B21" sqref="B21"/>
    </sheetView>
  </sheetViews>
  <sheetFormatPr defaultRowHeight="12.75" x14ac:dyDescent="0.2"/>
  <cols>
    <col min="1" max="1" width="4.5703125" customWidth="1"/>
    <col min="2" max="2" width="32.85546875" customWidth="1"/>
    <col min="7" max="8" width="9.5703125" bestFit="1" customWidth="1"/>
    <col min="9" max="9" width="10.42578125" bestFit="1" customWidth="1"/>
    <col min="11" max="13" width="11.42578125" bestFit="1" customWidth="1"/>
  </cols>
  <sheetData>
    <row r="1" spans="1:14" ht="40.5" customHeight="1" x14ac:dyDescent="0.2"/>
    <row r="2" spans="1:14" ht="20.25" x14ac:dyDescent="0.3">
      <c r="A2" s="54" t="s">
        <v>17</v>
      </c>
      <c r="B2" s="2"/>
      <c r="C2" s="31"/>
      <c r="D2" s="2"/>
      <c r="G2" s="23" t="s">
        <v>58</v>
      </c>
    </row>
    <row r="3" spans="1:14" ht="20.25" x14ac:dyDescent="0.3">
      <c r="A3" s="54" t="s">
        <v>63</v>
      </c>
      <c r="B3" s="54"/>
      <c r="C3" s="54"/>
      <c r="D3" s="54"/>
      <c r="E3" s="54"/>
      <c r="F3" s="54"/>
      <c r="G3" s="54"/>
      <c r="H3" s="54"/>
      <c r="I3" s="54"/>
    </row>
    <row r="4" spans="1:14" ht="21.75" thickBot="1" x14ac:dyDescent="0.4">
      <c r="A4" s="55" t="s">
        <v>54</v>
      </c>
      <c r="B4" s="55"/>
      <c r="C4" s="55"/>
      <c r="D4" s="55"/>
      <c r="E4" s="55"/>
      <c r="F4" s="55"/>
      <c r="G4" s="55"/>
      <c r="H4" s="55"/>
      <c r="I4" s="55"/>
    </row>
    <row r="5" spans="1:14" ht="34.5" thickBot="1" x14ac:dyDescent="0.25">
      <c r="A5" s="17" t="s">
        <v>38</v>
      </c>
      <c r="B5" s="14" t="s">
        <v>6</v>
      </c>
      <c r="C5" s="15" t="s">
        <v>39</v>
      </c>
      <c r="D5" s="14" t="s">
        <v>40</v>
      </c>
      <c r="E5" s="14" t="s">
        <v>41</v>
      </c>
      <c r="F5" s="14" t="s">
        <v>42</v>
      </c>
      <c r="G5" s="14" t="s">
        <v>43</v>
      </c>
      <c r="H5" s="14" t="s">
        <v>44</v>
      </c>
      <c r="I5" s="16" t="s">
        <v>45</v>
      </c>
    </row>
    <row r="6" spans="1:14" x14ac:dyDescent="0.2">
      <c r="A6" s="10" t="s">
        <v>18</v>
      </c>
      <c r="B6" s="5"/>
      <c r="C6" s="5"/>
      <c r="D6" s="5"/>
      <c r="E6" s="5"/>
      <c r="F6" s="5"/>
      <c r="G6" s="5"/>
      <c r="H6" s="5"/>
      <c r="I6" s="6"/>
    </row>
    <row r="7" spans="1:14" ht="22.5" x14ac:dyDescent="0.2">
      <c r="A7" s="11"/>
      <c r="B7" s="18" t="s">
        <v>19</v>
      </c>
      <c r="C7" s="24">
        <v>18</v>
      </c>
      <c r="D7" s="25" t="s">
        <v>7</v>
      </c>
      <c r="E7" s="32" t="e">
        <f>#REF!</f>
        <v>#REF!</v>
      </c>
      <c r="F7" s="32" t="e">
        <f>#REF!</f>
        <v>#REF!</v>
      </c>
      <c r="G7" s="32" t="e">
        <f>C7*E7</f>
        <v>#REF!</v>
      </c>
      <c r="H7" s="32" t="e">
        <f>F7*C7</f>
        <v>#REF!</v>
      </c>
      <c r="I7" s="37" t="e">
        <f>G7+H7</f>
        <v>#REF!</v>
      </c>
      <c r="K7" s="4" t="e">
        <f>#REF!</f>
        <v>#REF!</v>
      </c>
      <c r="L7" s="4" t="e">
        <f>#REF!</f>
        <v>#REF!</v>
      </c>
      <c r="M7" s="4"/>
      <c r="N7" s="4"/>
    </row>
    <row r="8" spans="1:14" x14ac:dyDescent="0.2">
      <c r="A8" s="11"/>
      <c r="B8" s="18" t="e">
        <f>#REF!</f>
        <v>#REF!</v>
      </c>
      <c r="C8" s="18">
        <v>4</v>
      </c>
      <c r="D8" s="18" t="s">
        <v>10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4" t="e">
        <f>#REF!</f>
        <v>#REF!</v>
      </c>
      <c r="L8" s="4" t="e">
        <f>#REF!</f>
        <v>#REF!</v>
      </c>
      <c r="M8" s="4"/>
      <c r="N8" s="4"/>
    </row>
    <row r="9" spans="1:14" x14ac:dyDescent="0.2">
      <c r="A9" s="11"/>
      <c r="B9" s="18" t="e">
        <f>#REF!</f>
        <v>#REF!</v>
      </c>
      <c r="C9" s="18">
        <v>325</v>
      </c>
      <c r="D9" s="18" t="s">
        <v>8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4" t="e">
        <f>#REF!</f>
        <v>#REF!</v>
      </c>
      <c r="L9" s="4" t="e">
        <f>#REF!</f>
        <v>#REF!</v>
      </c>
      <c r="M9" s="4"/>
      <c r="N9" s="4"/>
    </row>
    <row r="10" spans="1:14" x14ac:dyDescent="0.2">
      <c r="A10" s="12" t="s">
        <v>0</v>
      </c>
      <c r="B10" s="7"/>
      <c r="C10" s="8"/>
      <c r="D10" s="8"/>
      <c r="E10" s="8"/>
      <c r="F10" s="8"/>
      <c r="G10" s="8"/>
      <c r="H10" s="8"/>
      <c r="I10" s="56"/>
      <c r="K10" s="4"/>
      <c r="L10" s="4"/>
      <c r="M10" s="4"/>
      <c r="N10" s="4"/>
    </row>
    <row r="11" spans="1:14" ht="22.5" x14ac:dyDescent="0.2">
      <c r="A11" s="11"/>
      <c r="B11" s="18" t="s">
        <v>25</v>
      </c>
      <c r="C11" s="18">
        <v>50</v>
      </c>
      <c r="D11" s="18" t="s">
        <v>8</v>
      </c>
      <c r="E11" s="32" t="e">
        <f>#REF!</f>
        <v>#REF!</v>
      </c>
      <c r="F11" s="32" t="e">
        <f>#REF!</f>
        <v>#REF!</v>
      </c>
      <c r="G11" s="32" t="e">
        <f>C11*E11</f>
        <v>#REF!</v>
      </c>
      <c r="H11" s="32" t="e">
        <f>F11*C11</f>
        <v>#REF!</v>
      </c>
      <c r="I11" s="37" t="e">
        <f>G11+H11</f>
        <v>#REF!</v>
      </c>
      <c r="K11" s="4" t="e">
        <f>#REF!</f>
        <v>#REF!</v>
      </c>
      <c r="L11" s="4" t="e">
        <f>#REF!</f>
        <v>#REF!</v>
      </c>
      <c r="M11" s="4"/>
      <c r="N11" s="4"/>
    </row>
    <row r="12" spans="1:14" x14ac:dyDescent="0.2">
      <c r="A12" s="11"/>
      <c r="B12" s="18" t="s">
        <v>1</v>
      </c>
      <c r="C12" s="18">
        <v>300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4" t="e">
        <f>#REF!</f>
        <v>#REF!</v>
      </c>
      <c r="L12" s="4" t="e">
        <f>#REF!</f>
        <v>#REF!</v>
      </c>
      <c r="M12" s="4"/>
      <c r="N12" s="4"/>
    </row>
    <row r="13" spans="1:14" x14ac:dyDescent="0.2">
      <c r="A13" s="11"/>
      <c r="B13" s="18" t="s">
        <v>9</v>
      </c>
      <c r="C13" s="18">
        <f>4*2+4+2</f>
        <v>14</v>
      </c>
      <c r="D13" s="18" t="s">
        <v>10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4" t="e">
        <f>#REF!</f>
        <v>#REF!</v>
      </c>
      <c r="L13" s="4" t="e">
        <f>#REF!</f>
        <v>#REF!</v>
      </c>
      <c r="M13" s="4"/>
      <c r="N13" s="4"/>
    </row>
    <row r="14" spans="1:14" x14ac:dyDescent="0.2">
      <c r="A14" s="12" t="s">
        <v>11</v>
      </c>
      <c r="B14" s="7"/>
      <c r="C14" s="8"/>
      <c r="D14" s="8"/>
      <c r="E14" s="8"/>
      <c r="F14" s="8"/>
      <c r="G14" s="8"/>
      <c r="H14" s="8"/>
      <c r="I14" s="56"/>
      <c r="K14" s="4"/>
      <c r="L14" s="4"/>
      <c r="M14" s="4"/>
      <c r="N14" s="4"/>
    </row>
    <row r="15" spans="1:14" x14ac:dyDescent="0.2">
      <c r="A15" s="11"/>
      <c r="B15" s="18" t="e">
        <f>#REF!</f>
        <v>#REF!</v>
      </c>
      <c r="C15" s="18">
        <v>25</v>
      </c>
      <c r="D15" s="18" t="s">
        <v>8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C15*F15</f>
        <v>#REF!</v>
      </c>
      <c r="I15" s="37" t="e">
        <f>G15+H15</f>
        <v>#REF!</v>
      </c>
      <c r="K15" s="4" t="e">
        <f>#REF!</f>
        <v>#REF!</v>
      </c>
      <c r="L15" s="4" t="e">
        <f>#REF!</f>
        <v>#REF!</v>
      </c>
      <c r="M15" s="4"/>
      <c r="N15" s="4"/>
    </row>
    <row r="16" spans="1:14" x14ac:dyDescent="0.2">
      <c r="A16" s="11"/>
      <c r="B16" s="18" t="e">
        <f>#REF!</f>
        <v>#REF!</v>
      </c>
      <c r="C16" s="18">
        <v>300</v>
      </c>
      <c r="D16" s="18" t="s">
        <v>8</v>
      </c>
      <c r="E16" s="32" t="e">
        <f>#REF!</f>
        <v>#REF!</v>
      </c>
      <c r="F16" s="32" t="e">
        <f>#REF!</f>
        <v>#REF!</v>
      </c>
      <c r="G16" s="32" t="e">
        <f>C16*E16</f>
        <v>#REF!</v>
      </c>
      <c r="H16" s="32" t="e">
        <f>C16*F16</f>
        <v>#REF!</v>
      </c>
      <c r="I16" s="37" t="e">
        <f>G16+H16</f>
        <v>#REF!</v>
      </c>
      <c r="K16" s="4" t="e">
        <f>#REF!</f>
        <v>#REF!</v>
      </c>
      <c r="L16" s="4" t="e">
        <f>#REF!</f>
        <v>#REF!</v>
      </c>
      <c r="M16" s="4"/>
      <c r="N16" s="4"/>
    </row>
    <row r="17" spans="1:14" x14ac:dyDescent="0.2">
      <c r="A17" s="11"/>
      <c r="B17" s="18" t="e">
        <f>#REF!</f>
        <v>#REF!</v>
      </c>
      <c r="C17" s="18">
        <v>185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4" t="e">
        <f>#REF!</f>
        <v>#REF!</v>
      </c>
      <c r="L17" s="4" t="e">
        <f>#REF!</f>
        <v>#REF!</v>
      </c>
      <c r="M17" s="4"/>
      <c r="N17" s="4"/>
    </row>
    <row r="18" spans="1:14" x14ac:dyDescent="0.2">
      <c r="A18" s="11"/>
      <c r="B18" s="18" t="s">
        <v>22</v>
      </c>
      <c r="C18" s="18">
        <f>14*C21</f>
        <v>280</v>
      </c>
      <c r="D18" s="18" t="s">
        <v>8</v>
      </c>
      <c r="E18" s="32" t="e">
        <f>#REF!</f>
        <v>#REF!</v>
      </c>
      <c r="F18" s="32" t="e">
        <f>#REF!</f>
        <v>#REF!</v>
      </c>
      <c r="G18" s="32" t="e">
        <f>C18*E18</f>
        <v>#REF!</v>
      </c>
      <c r="H18" s="32" t="e">
        <f>C18*F18</f>
        <v>#REF!</v>
      </c>
      <c r="I18" s="37" t="e">
        <f>G18+H18</f>
        <v>#REF!</v>
      </c>
      <c r="K18" s="4" t="e">
        <f>#REF!</f>
        <v>#REF!</v>
      </c>
      <c r="L18" s="4" t="e">
        <f>#REF!</f>
        <v>#REF!</v>
      </c>
      <c r="M18" s="4"/>
      <c r="N18" s="4"/>
    </row>
    <row r="19" spans="1:14" x14ac:dyDescent="0.2">
      <c r="A19" s="12" t="s">
        <v>12</v>
      </c>
      <c r="B19" s="7"/>
      <c r="C19" s="8"/>
      <c r="D19" s="8"/>
      <c r="E19" s="8"/>
      <c r="F19" s="8"/>
      <c r="G19" s="8"/>
      <c r="H19" s="8"/>
      <c r="I19" s="56"/>
      <c r="K19" s="4"/>
      <c r="L19" s="4"/>
      <c r="M19" s="4"/>
      <c r="N19" s="4"/>
    </row>
    <row r="20" spans="1:14" x14ac:dyDescent="0.2">
      <c r="A20" s="11"/>
      <c r="B20" s="18" t="e">
        <f>#REF!</f>
        <v>#REF!</v>
      </c>
      <c r="C20" s="18">
        <v>4</v>
      </c>
      <c r="D20" s="18" t="s">
        <v>13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4" t="e">
        <f>#REF!</f>
        <v>#REF!</v>
      </c>
      <c r="L20" s="4" t="e">
        <f>#REF!</f>
        <v>#REF!</v>
      </c>
      <c r="M20" s="4"/>
      <c r="N20" s="4"/>
    </row>
    <row r="21" spans="1:14" x14ac:dyDescent="0.2">
      <c r="A21" s="11"/>
      <c r="B21" s="18" t="e">
        <f>#REF!</f>
        <v>#REF!</v>
      </c>
      <c r="C21" s="18">
        <v>20</v>
      </c>
      <c r="D21" s="18" t="s">
        <v>13</v>
      </c>
      <c r="E21" s="32" t="e">
        <f>#REF!</f>
        <v>#REF!</v>
      </c>
      <c r="F21" s="32" t="e">
        <f>#REF!</f>
        <v>#REF!</v>
      </c>
      <c r="G21" s="32" t="e">
        <f>C21*E21</f>
        <v>#REF!</v>
      </c>
      <c r="H21" s="32" t="e">
        <f>C21*F21</f>
        <v>#REF!</v>
      </c>
      <c r="I21" s="37" t="e">
        <f>G21+H21</f>
        <v>#REF!</v>
      </c>
      <c r="K21" s="4" t="e">
        <f>#REF!</f>
        <v>#REF!</v>
      </c>
      <c r="L21" s="4" t="e">
        <f>#REF!</f>
        <v>#REF!</v>
      </c>
      <c r="M21" s="4"/>
      <c r="N21" s="4"/>
    </row>
    <row r="22" spans="1:14" x14ac:dyDescent="0.2">
      <c r="A22" s="11"/>
      <c r="B22" s="18" t="e">
        <f>#REF!</f>
        <v>#REF!</v>
      </c>
      <c r="C22" s="18">
        <v>4</v>
      </c>
      <c r="D22" s="18" t="s">
        <v>13</v>
      </c>
      <c r="E22" s="32" t="e">
        <f>#REF!</f>
        <v>#REF!</v>
      </c>
      <c r="F22" s="32" t="e">
        <f>#REF!</f>
        <v>#REF!</v>
      </c>
      <c r="G22" s="32" t="e">
        <f>C22*E22</f>
        <v>#REF!</v>
      </c>
      <c r="H22" s="32" t="e">
        <f>C22*F22</f>
        <v>#REF!</v>
      </c>
      <c r="I22" s="37" t="e">
        <f>G22+H22</f>
        <v>#REF!</v>
      </c>
      <c r="K22" s="4" t="e">
        <f>#REF!</f>
        <v>#REF!</v>
      </c>
      <c r="L22" s="4" t="e">
        <f>#REF!</f>
        <v>#REF!</v>
      </c>
      <c r="M22" s="4"/>
      <c r="N22" s="4"/>
    </row>
    <row r="23" spans="1:14" x14ac:dyDescent="0.2">
      <c r="A23" s="12" t="s">
        <v>14</v>
      </c>
      <c r="B23" s="7"/>
      <c r="C23" s="8"/>
      <c r="D23" s="8"/>
      <c r="E23" s="8"/>
      <c r="F23" s="8"/>
      <c r="G23" s="8"/>
      <c r="H23" s="8"/>
      <c r="I23" s="56"/>
      <c r="K23" s="4"/>
      <c r="L23" s="4"/>
      <c r="M23" s="4"/>
      <c r="N23" s="4"/>
    </row>
    <row r="24" spans="1:14" x14ac:dyDescent="0.2">
      <c r="A24" s="11"/>
      <c r="B24" s="18" t="e">
        <f>#REF!</f>
        <v>#REF!</v>
      </c>
      <c r="C24" s="18">
        <v>5</v>
      </c>
      <c r="D24" s="18" t="s">
        <v>13</v>
      </c>
      <c r="E24" s="32" t="e">
        <f>#REF!</f>
        <v>#REF!</v>
      </c>
      <c r="F24" s="32" t="e">
        <f>#REF!</f>
        <v>#REF!</v>
      </c>
      <c r="G24" s="32" t="e">
        <f>C24*E24</f>
        <v>#REF!</v>
      </c>
      <c r="H24" s="32" t="e">
        <f>C24*F24</f>
        <v>#REF!</v>
      </c>
      <c r="I24" s="37" t="e">
        <f>G24+H24</f>
        <v>#REF!</v>
      </c>
      <c r="K24" s="4" t="e">
        <f>#REF!</f>
        <v>#REF!</v>
      </c>
      <c r="L24" s="4" t="e">
        <f>#REF!</f>
        <v>#REF!</v>
      </c>
      <c r="M24" s="4"/>
      <c r="N24" s="4"/>
    </row>
    <row r="25" spans="1:14" x14ac:dyDescent="0.2">
      <c r="A25" s="11"/>
      <c r="B25" s="18" t="e">
        <f>#REF!</f>
        <v>#REF!</v>
      </c>
      <c r="C25" s="18">
        <f>7*C20</f>
        <v>28</v>
      </c>
      <c r="D25" s="18" t="s">
        <v>8</v>
      </c>
      <c r="E25" s="32" t="e">
        <f>#REF!</f>
        <v>#REF!</v>
      </c>
      <c r="F25" s="32" t="e">
        <f>#REF!</f>
        <v>#REF!</v>
      </c>
      <c r="G25" s="32" t="e">
        <f>C25*E25</f>
        <v>#REF!</v>
      </c>
      <c r="H25" s="32" t="e">
        <f>C25*F25</f>
        <v>#REF!</v>
      </c>
      <c r="I25" s="37" t="e">
        <f>G25+H25</f>
        <v>#REF!</v>
      </c>
      <c r="K25" s="4" t="e">
        <f>#REF!</f>
        <v>#REF!</v>
      </c>
      <c r="L25" s="4" t="e">
        <f>#REF!</f>
        <v>#REF!</v>
      </c>
      <c r="M25" s="4"/>
      <c r="N25" s="4"/>
    </row>
    <row r="26" spans="1:14" x14ac:dyDescent="0.2">
      <c r="A26" s="12" t="s">
        <v>16</v>
      </c>
      <c r="B26" s="7"/>
      <c r="C26" s="8"/>
      <c r="D26" s="8"/>
      <c r="E26" s="8"/>
      <c r="F26" s="8"/>
      <c r="G26" s="8"/>
      <c r="H26" s="8"/>
      <c r="I26" s="56"/>
      <c r="K26" s="4"/>
      <c r="L26" s="4"/>
      <c r="M26" s="4"/>
      <c r="N26" s="4"/>
    </row>
    <row r="27" spans="1:14" x14ac:dyDescent="0.2">
      <c r="A27" s="11"/>
      <c r="B27" s="18" t="e">
        <f>#REF!</f>
        <v>#REF!</v>
      </c>
      <c r="C27" s="18">
        <v>1</v>
      </c>
      <c r="D27" s="18" t="s">
        <v>15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4" t="e">
        <f>#REF!</f>
        <v>#REF!</v>
      </c>
      <c r="L27" s="4" t="e">
        <f>#REF!</f>
        <v>#REF!</v>
      </c>
      <c r="M27" s="4"/>
      <c r="N27" s="4"/>
    </row>
    <row r="28" spans="1:14" x14ac:dyDescent="0.2">
      <c r="A28" s="12" t="s">
        <v>2</v>
      </c>
      <c r="B28" s="7"/>
      <c r="C28" s="8"/>
      <c r="D28" s="8"/>
      <c r="E28" s="8"/>
      <c r="F28" s="8"/>
      <c r="G28" s="8"/>
      <c r="H28" s="8"/>
      <c r="I28" s="56"/>
      <c r="K28" s="4"/>
      <c r="L28" s="4"/>
      <c r="M28" s="4"/>
      <c r="N28" s="4"/>
    </row>
    <row r="29" spans="1:14" x14ac:dyDescent="0.2">
      <c r="A29" s="11"/>
      <c r="B29" s="18" t="e">
        <f>#REF!</f>
        <v>#REF!</v>
      </c>
      <c r="C29" s="18">
        <v>1</v>
      </c>
      <c r="D29" s="18" t="s">
        <v>15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4" t="e">
        <f>#REF!</f>
        <v>#REF!</v>
      </c>
      <c r="L29" s="4" t="e">
        <f>#REF!</f>
        <v>#REF!</v>
      </c>
      <c r="M29" s="4"/>
      <c r="N29" s="4"/>
    </row>
    <row r="30" spans="1:14" x14ac:dyDescent="0.2">
      <c r="A30" s="11"/>
      <c r="B30" s="18" t="e">
        <f>#REF!</f>
        <v>#REF!</v>
      </c>
      <c r="C30" s="18">
        <v>1</v>
      </c>
      <c r="D30" s="18" t="s">
        <v>15</v>
      </c>
      <c r="E30" s="32" t="e">
        <f>#REF!</f>
        <v>#REF!</v>
      </c>
      <c r="F30" s="32" t="e">
        <f>#REF!</f>
        <v>#REF!</v>
      </c>
      <c r="G30" s="32" t="e">
        <f>C30*E30</f>
        <v>#REF!</v>
      </c>
      <c r="H30" s="32" t="e">
        <f>C30*F30</f>
        <v>#REF!</v>
      </c>
      <c r="I30" s="37" t="e">
        <f>G30+H30</f>
        <v>#REF!</v>
      </c>
      <c r="K30" s="4" t="e">
        <f>#REF!</f>
        <v>#REF!</v>
      </c>
      <c r="L30" s="4" t="e">
        <f>#REF!</f>
        <v>#REF!</v>
      </c>
      <c r="M30" s="4"/>
      <c r="N30" s="4"/>
    </row>
    <row r="31" spans="1:14" x14ac:dyDescent="0.2">
      <c r="A31" s="11"/>
      <c r="B31" s="18" t="e">
        <f>#REF!</f>
        <v>#REF!</v>
      </c>
      <c r="C31" s="18">
        <v>1</v>
      </c>
      <c r="D31" s="18" t="s">
        <v>15</v>
      </c>
      <c r="E31" s="32" t="e">
        <f>#REF!</f>
        <v>#REF!</v>
      </c>
      <c r="F31" s="32" t="e">
        <f>#REF!</f>
        <v>#REF!</v>
      </c>
      <c r="G31" s="32" t="e">
        <f>C31*E31</f>
        <v>#REF!</v>
      </c>
      <c r="H31" s="32" t="e">
        <f>C31*F31</f>
        <v>#REF!</v>
      </c>
      <c r="I31" s="37" t="e">
        <f>G31+H31</f>
        <v>#REF!</v>
      </c>
      <c r="K31" s="4" t="e">
        <f>#REF!</f>
        <v>#REF!</v>
      </c>
      <c r="L31" s="4" t="e">
        <f>#REF!</f>
        <v>#REF!</v>
      </c>
      <c r="M31" s="4"/>
      <c r="N31" s="4"/>
    </row>
    <row r="32" spans="1:14" ht="13.5" thickBot="1" x14ac:dyDescent="0.25">
      <c r="A32" s="13"/>
      <c r="B32" s="9"/>
      <c r="C32" s="9"/>
      <c r="D32" s="9"/>
      <c r="E32" s="9"/>
      <c r="F32" s="57" t="s">
        <v>46</v>
      </c>
      <c r="G32" s="34" t="e">
        <f>SUM(G7:G31)</f>
        <v>#REF!</v>
      </c>
      <c r="H32" s="34" t="e">
        <f>SUM(H7:H31)</f>
        <v>#REF!</v>
      </c>
      <c r="I32" s="53" t="e">
        <f>SUM(I7:I31)</f>
        <v>#REF!</v>
      </c>
      <c r="K32" s="4" t="e">
        <f>SUMPRODUCT(K7:K31,C7:C31)</f>
        <v>#REF!</v>
      </c>
      <c r="L32" s="4" t="e">
        <f>SUMPRODUCT(L7:L31,C7:C31)</f>
        <v>#REF!</v>
      </c>
      <c r="M32" s="4" t="e">
        <f>SUM(K32:L32)</f>
        <v>#REF!</v>
      </c>
      <c r="N32" s="4"/>
    </row>
    <row r="33" spans="1:14" x14ac:dyDescent="0.2">
      <c r="A33" s="3"/>
      <c r="B33" s="2"/>
      <c r="C33" s="31"/>
      <c r="D33" s="2"/>
      <c r="E33" s="2"/>
      <c r="F33" s="58" t="s">
        <v>47</v>
      </c>
      <c r="G33" s="59" t="e">
        <f>G32*1.27</f>
        <v>#REF!</v>
      </c>
      <c r="H33" s="59" t="e">
        <f>H32*1.27</f>
        <v>#REF!</v>
      </c>
      <c r="I33" s="59" t="e">
        <f>I32*1.27</f>
        <v>#REF!</v>
      </c>
      <c r="L33" t="s">
        <v>36</v>
      </c>
      <c r="M33" s="61" t="e">
        <f>I32-M32</f>
        <v>#REF!</v>
      </c>
      <c r="N33" s="36" t="e">
        <f>M33/M32</f>
        <v>#REF!</v>
      </c>
    </row>
    <row r="34" spans="1:14" x14ac:dyDescent="0.2">
      <c r="N34" s="36" t="e">
        <f>M33/I32</f>
        <v>#REF!</v>
      </c>
    </row>
    <row r="35" spans="1:14" x14ac:dyDescent="0.2">
      <c r="B35" s="60" t="s">
        <v>64</v>
      </c>
    </row>
    <row r="38" spans="1:14" x14ac:dyDescent="0.2">
      <c r="E38" s="60" t="s">
        <v>60</v>
      </c>
    </row>
    <row r="39" spans="1:14" x14ac:dyDescent="0.2">
      <c r="E39" s="60" t="s">
        <v>61</v>
      </c>
    </row>
  </sheetData>
  <pageMargins left="0.7" right="0.7" top="0.75" bottom="0.75" header="0.3" footer="0.3"/>
  <pageSetup paperSize="9" scale="86" fitToHeight="0" orientation="portrait" horizontalDpi="4294967293" verticalDpi="300" r:id="rId1"/>
  <colBreaks count="1" manualBreakCount="1">
    <brk id="9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0C20F-EC8C-4DA8-92D3-2ACEE4DEA5A9}">
  <sheetPr>
    <pageSetUpPr fitToPage="1"/>
  </sheetPr>
  <dimension ref="A1:N47"/>
  <sheetViews>
    <sheetView view="pageBreakPreview" topLeftCell="A22" zoomScaleNormal="100" zoomScaleSheetLayoutView="100" workbookViewId="0">
      <selection activeCell="B39" sqref="B39"/>
    </sheetView>
  </sheetViews>
  <sheetFormatPr defaultRowHeight="12.75" x14ac:dyDescent="0.2"/>
  <cols>
    <col min="1" max="1" width="2" style="3" customWidth="1"/>
    <col min="2" max="2" width="58.85546875" style="2" customWidth="1"/>
    <col min="3" max="3" width="8.85546875" style="31" customWidth="1"/>
    <col min="4" max="4" width="9.140625" style="2"/>
    <col min="5" max="9" width="10.85546875" customWidth="1"/>
    <col min="11" max="11" width="10.42578125" bestFit="1" customWidth="1"/>
    <col min="12" max="12" width="9.5703125" bestFit="1" customWidth="1"/>
    <col min="13" max="13" width="12.42578125" bestFit="1" customWidth="1"/>
    <col min="14" max="14" width="4.85546875" bestFit="1" customWidth="1"/>
  </cols>
  <sheetData>
    <row r="1" spans="1:12" ht="42.75" customHeight="1" x14ac:dyDescent="0.2"/>
    <row r="2" spans="1:12" ht="18" x14ac:dyDescent="0.25">
      <c r="A2" s="62" t="s">
        <v>17</v>
      </c>
      <c r="B2" s="63"/>
      <c r="C2" s="64"/>
      <c r="D2" s="63"/>
      <c r="E2" s="63"/>
      <c r="F2" s="63"/>
      <c r="G2" s="23"/>
      <c r="H2" s="20"/>
      <c r="I2" s="22"/>
    </row>
    <row r="3" spans="1:12" ht="15.75" x14ac:dyDescent="0.25">
      <c r="A3" s="19" t="s">
        <v>75</v>
      </c>
      <c r="B3" s="19"/>
      <c r="C3" s="19" t="s">
        <v>56</v>
      </c>
      <c r="D3" s="19"/>
      <c r="E3" s="19"/>
      <c r="F3" s="19"/>
      <c r="G3" s="19"/>
      <c r="H3" s="19"/>
      <c r="I3" s="19"/>
    </row>
    <row r="4" spans="1:12" ht="19.5" x14ac:dyDescent="0.35">
      <c r="A4" s="19" t="s">
        <v>55</v>
      </c>
      <c r="B4" s="23"/>
      <c r="C4" s="23"/>
      <c r="D4" s="23"/>
      <c r="E4" s="23"/>
      <c r="F4" s="23"/>
      <c r="G4" s="23"/>
      <c r="H4" s="23"/>
      <c r="I4" s="23"/>
    </row>
    <row r="5" spans="1:12" ht="18.75" thickBot="1" x14ac:dyDescent="0.3">
      <c r="A5" s="19" t="s">
        <v>62</v>
      </c>
      <c r="B5" s="23"/>
      <c r="C5" s="23"/>
      <c r="D5" s="23"/>
      <c r="E5" s="23"/>
      <c r="F5" s="23"/>
      <c r="G5" s="23"/>
      <c r="H5" s="23"/>
      <c r="I5" s="23"/>
    </row>
    <row r="6" spans="1:12" s="1" customFormat="1" ht="34.5" thickBot="1" x14ac:dyDescent="0.25">
      <c r="A6" s="17"/>
      <c r="B6" s="14" t="s">
        <v>6</v>
      </c>
      <c r="C6" s="15" t="s">
        <v>27</v>
      </c>
      <c r="D6" s="14" t="s">
        <v>28</v>
      </c>
      <c r="E6" s="14" t="s">
        <v>29</v>
      </c>
      <c r="F6" s="14" t="s">
        <v>30</v>
      </c>
      <c r="G6" s="14" t="s">
        <v>31</v>
      </c>
      <c r="H6" s="14" t="s">
        <v>32</v>
      </c>
      <c r="I6" s="16" t="s">
        <v>33</v>
      </c>
    </row>
    <row r="7" spans="1:12" ht="12.75" customHeight="1" x14ac:dyDescent="0.2">
      <c r="A7" s="39" t="s">
        <v>18</v>
      </c>
      <c r="B7" s="40"/>
      <c r="C7" s="40"/>
      <c r="D7" s="40"/>
      <c r="E7" s="40"/>
      <c r="F7" s="40"/>
      <c r="G7" s="40"/>
      <c r="H7" s="40"/>
      <c r="I7" s="41"/>
      <c r="K7" s="38"/>
      <c r="L7" s="38"/>
    </row>
    <row r="8" spans="1:12" x14ac:dyDescent="0.2">
      <c r="A8" s="11"/>
      <c r="B8" s="18" t="e">
        <f>#REF!</f>
        <v>#REF!</v>
      </c>
      <c r="C8" s="24">
        <f>1.6*1.6*2.2*6</f>
        <v>33.792000000000009</v>
      </c>
      <c r="D8" s="25" t="s">
        <v>7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38" t="e">
        <f>#REF!</f>
        <v>#REF!</v>
      </c>
      <c r="L8" s="38" t="e">
        <f>#REF!</f>
        <v>#REF!</v>
      </c>
    </row>
    <row r="9" spans="1:12" x14ac:dyDescent="0.2">
      <c r="A9" s="11"/>
      <c r="B9" s="18" t="e">
        <f>#REF!</f>
        <v>#REF!</v>
      </c>
      <c r="C9" s="18">
        <v>6</v>
      </c>
      <c r="D9" s="18" t="s">
        <v>10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38" t="e">
        <f>#REF!</f>
        <v>#REF!</v>
      </c>
      <c r="L9" s="38" t="e">
        <f>#REF!</f>
        <v>#REF!</v>
      </c>
    </row>
    <row r="10" spans="1:12" s="2" customFormat="1" ht="11.25" x14ac:dyDescent="0.2">
      <c r="A10" s="11"/>
      <c r="B10" s="18" t="e">
        <f>#REF!</f>
        <v>#REF!</v>
      </c>
      <c r="C10" s="18">
        <f>(24*2+98+4*4)+(100*2+4*4)+50+2*4</f>
        <v>436</v>
      </c>
      <c r="D10" s="18" t="s">
        <v>8</v>
      </c>
      <c r="E10" s="32" t="e">
        <f>#REF!</f>
        <v>#REF!</v>
      </c>
      <c r="F10" s="32" t="e">
        <f>#REF!</f>
        <v>#REF!</v>
      </c>
      <c r="G10" s="32" t="e">
        <f>C10*E10</f>
        <v>#REF!</v>
      </c>
      <c r="H10" s="32" t="e">
        <f>F10*C10</f>
        <v>#REF!</v>
      </c>
      <c r="I10" s="37" t="e">
        <f>G10+H10</f>
        <v>#REF!</v>
      </c>
      <c r="K10" s="38" t="e">
        <f>#REF!</f>
        <v>#REF!</v>
      </c>
      <c r="L10" s="38" t="e">
        <f>#REF!</f>
        <v>#REF!</v>
      </c>
    </row>
    <row r="11" spans="1:12" s="2" customFormat="1" ht="11.25" x14ac:dyDescent="0.2">
      <c r="A11" s="12" t="s">
        <v>0</v>
      </c>
      <c r="B11" s="7"/>
      <c r="C11" s="8"/>
      <c r="D11" s="8"/>
      <c r="E11" s="26"/>
      <c r="F11" s="26"/>
      <c r="G11" s="26"/>
      <c r="H11" s="26"/>
      <c r="I11" s="27"/>
    </row>
    <row r="12" spans="1:12" s="2" customFormat="1" ht="11.25" x14ac:dyDescent="0.2">
      <c r="A12" s="11"/>
      <c r="B12" s="18" t="e">
        <f>#REF!</f>
        <v>#REF!</v>
      </c>
      <c r="C12" s="18">
        <v>50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38" t="e">
        <f>#REF!</f>
        <v>#REF!</v>
      </c>
      <c r="L12" s="38" t="e">
        <f>#REF!</f>
        <v>#REF!</v>
      </c>
    </row>
    <row r="13" spans="1:12" x14ac:dyDescent="0.2">
      <c r="A13" s="11"/>
      <c r="B13" s="18" t="e">
        <f>#REF!</f>
        <v>#REF!</v>
      </c>
      <c r="C13" s="18">
        <v>420</v>
      </c>
      <c r="D13" s="18" t="s">
        <v>8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38" t="e">
        <f>#REF!</f>
        <v>#REF!</v>
      </c>
      <c r="L13" s="38" t="e">
        <f>#REF!</f>
        <v>#REF!</v>
      </c>
    </row>
    <row r="14" spans="1:12" x14ac:dyDescent="0.2">
      <c r="A14" s="11"/>
      <c r="B14" s="18" t="e">
        <f>#REF!</f>
        <v>#REF!</v>
      </c>
      <c r="C14" s="18">
        <v>420</v>
      </c>
      <c r="D14" s="18" t="s">
        <v>8</v>
      </c>
      <c r="E14" s="32" t="e">
        <f>#REF!</f>
        <v>#REF!</v>
      </c>
      <c r="F14" s="32" t="e">
        <f>#REF!</f>
        <v>#REF!</v>
      </c>
      <c r="G14" s="32" t="e">
        <f>C14*E14</f>
        <v>#REF!</v>
      </c>
      <c r="H14" s="32" t="e">
        <f>F14*C14</f>
        <v>#REF!</v>
      </c>
      <c r="I14" s="37" t="e">
        <f>G14+H14</f>
        <v>#REF!</v>
      </c>
      <c r="K14" s="38" t="e">
        <f>#REF!</f>
        <v>#REF!</v>
      </c>
      <c r="L14" s="38" t="e">
        <f>#REF!</f>
        <v>#REF!</v>
      </c>
    </row>
    <row r="15" spans="1:12" x14ac:dyDescent="0.2">
      <c r="A15" s="11"/>
      <c r="B15" s="18" t="e">
        <f>#REF!</f>
        <v>#REF!</v>
      </c>
      <c r="C15" s="18">
        <v>14</v>
      </c>
      <c r="D15" s="18" t="s">
        <v>10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F15*C15</f>
        <v>#REF!</v>
      </c>
      <c r="I15" s="37" t="e">
        <f>G15+H15</f>
        <v>#REF!</v>
      </c>
      <c r="K15" s="38" t="e">
        <f>#REF!</f>
        <v>#REF!</v>
      </c>
      <c r="L15" s="38" t="e">
        <f>#REF!</f>
        <v>#REF!</v>
      </c>
    </row>
    <row r="16" spans="1:12" s="2" customFormat="1" ht="11.25" x14ac:dyDescent="0.2">
      <c r="A16" s="12" t="s">
        <v>11</v>
      </c>
      <c r="B16" s="7"/>
      <c r="C16" s="8"/>
      <c r="D16" s="8"/>
      <c r="E16" s="26"/>
      <c r="F16" s="26"/>
      <c r="G16" s="26"/>
      <c r="H16" s="26"/>
      <c r="I16" s="27"/>
    </row>
    <row r="17" spans="1:12" x14ac:dyDescent="0.2">
      <c r="A17" s="11"/>
      <c r="B17" s="18" t="e">
        <f>#REF!</f>
        <v>#REF!</v>
      </c>
      <c r="C17" s="18">
        <f>50+2*4</f>
        <v>58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38" t="e">
        <f>#REF!</f>
        <v>#REF!</v>
      </c>
      <c r="L17" s="38" t="e">
        <f>#REF!</f>
        <v>#REF!</v>
      </c>
    </row>
    <row r="18" spans="1:12" x14ac:dyDescent="0.2">
      <c r="A18" s="11"/>
      <c r="B18" s="18" t="e">
        <f>#REF!</f>
        <v>#REF!</v>
      </c>
      <c r="C18" s="18">
        <f>(24*2+98+4*4)</f>
        <v>162</v>
      </c>
      <c r="D18" s="18" t="s">
        <v>8</v>
      </c>
      <c r="E18" s="32" t="e">
        <f>#REF!</f>
        <v>#REF!</v>
      </c>
      <c r="F18" s="32" t="e">
        <f>#REF!</f>
        <v>#REF!</v>
      </c>
      <c r="G18" s="32" t="e">
        <f>C18*E18</f>
        <v>#REF!</v>
      </c>
      <c r="H18" s="32" t="e">
        <f>C18*F18</f>
        <v>#REF!</v>
      </c>
      <c r="I18" s="37" t="e">
        <f>G18+H18</f>
        <v>#REF!</v>
      </c>
      <c r="K18" s="38" t="e">
        <f>#REF!</f>
        <v>#REF!</v>
      </c>
      <c r="L18" s="38" t="e">
        <f>#REF!</f>
        <v>#REF!</v>
      </c>
    </row>
    <row r="19" spans="1:12" x14ac:dyDescent="0.2">
      <c r="A19" s="11"/>
      <c r="B19" s="18" t="e">
        <f>#REF!</f>
        <v>#REF!</v>
      </c>
      <c r="C19" s="18">
        <f>(100*2+4*4)</f>
        <v>216</v>
      </c>
      <c r="D19" s="18" t="s">
        <v>8</v>
      </c>
      <c r="E19" s="32" t="e">
        <f>#REF!</f>
        <v>#REF!</v>
      </c>
      <c r="F19" s="32" t="e">
        <f>#REF!</f>
        <v>#REF!</v>
      </c>
      <c r="G19" s="32" t="e">
        <f>C19*E19</f>
        <v>#REF!</v>
      </c>
      <c r="H19" s="32" t="e">
        <f>C19*F19</f>
        <v>#REF!</v>
      </c>
      <c r="I19" s="37" t="e">
        <f>G19+H19</f>
        <v>#REF!</v>
      </c>
      <c r="K19" s="38" t="e">
        <f>#REF!</f>
        <v>#REF!</v>
      </c>
      <c r="L19" s="38" t="e">
        <f>#REF!</f>
        <v>#REF!</v>
      </c>
    </row>
    <row r="20" spans="1:12" x14ac:dyDescent="0.2">
      <c r="A20" s="11"/>
      <c r="B20" s="18" t="e">
        <f>#REF!</f>
        <v>#REF!</v>
      </c>
      <c r="C20" s="18">
        <f>C17+C18+C19</f>
        <v>436</v>
      </c>
      <c r="D20" s="18" t="s">
        <v>8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38" t="e">
        <f>#REF!</f>
        <v>#REF!</v>
      </c>
      <c r="L20" s="38" t="e">
        <f>#REF!</f>
        <v>#REF!</v>
      </c>
    </row>
    <row r="21" spans="1:12" x14ac:dyDescent="0.2">
      <c r="A21" s="11"/>
      <c r="B21" s="18" t="e">
        <f>#REF!</f>
        <v>#REF!</v>
      </c>
      <c r="C21" s="18">
        <f>C24*(20+2+5)</f>
        <v>648</v>
      </c>
      <c r="D21" s="18" t="s">
        <v>8</v>
      </c>
      <c r="E21" s="32" t="e">
        <f>#REF!</f>
        <v>#REF!</v>
      </c>
      <c r="F21" s="32" t="e">
        <f>#REF!</f>
        <v>#REF!</v>
      </c>
      <c r="G21" s="32" t="e">
        <f>C21*E21</f>
        <v>#REF!</v>
      </c>
      <c r="H21" s="32" t="e">
        <f>C21*F21</f>
        <v>#REF!</v>
      </c>
      <c r="I21" s="37" t="e">
        <f>G21+H21</f>
        <v>#REF!</v>
      </c>
      <c r="K21" s="38" t="e">
        <f>#REF!</f>
        <v>#REF!</v>
      </c>
      <c r="L21" s="38" t="e">
        <f>#REF!</f>
        <v>#REF!</v>
      </c>
    </row>
    <row r="22" spans="1:12" s="2" customFormat="1" ht="11.25" x14ac:dyDescent="0.2">
      <c r="A22" s="12" t="s">
        <v>12</v>
      </c>
      <c r="B22" s="7"/>
      <c r="C22" s="8"/>
      <c r="D22" s="8"/>
      <c r="E22" s="26"/>
      <c r="F22" s="26"/>
      <c r="G22" s="26"/>
      <c r="H22" s="26"/>
      <c r="I22" s="27"/>
    </row>
    <row r="23" spans="1:12" ht="28.5" customHeight="1" x14ac:dyDescent="0.2">
      <c r="A23" s="11"/>
      <c r="B23" s="18" t="e">
        <f>#REF!</f>
        <v>#REF!</v>
      </c>
      <c r="C23" s="18">
        <v>6</v>
      </c>
      <c r="D23" s="18" t="s">
        <v>13</v>
      </c>
      <c r="E23" s="32" t="e">
        <f>#REF!</f>
        <v>#REF!</v>
      </c>
      <c r="F23" s="32" t="e">
        <f>#REF!</f>
        <v>#REF!</v>
      </c>
      <c r="G23" s="32" t="e">
        <f>C23*E23</f>
        <v>#REF!</v>
      </c>
      <c r="H23" s="32" t="e">
        <f>C23*F23</f>
        <v>#REF!</v>
      </c>
      <c r="I23" s="37" t="e">
        <f>G23+H23</f>
        <v>#REF!</v>
      </c>
      <c r="K23" s="38" t="e">
        <f>#REF!</f>
        <v>#REF!</v>
      </c>
      <c r="L23" s="38" t="e">
        <f>#REF!</f>
        <v>#REF!</v>
      </c>
    </row>
    <row r="24" spans="1:12" x14ac:dyDescent="0.2">
      <c r="A24" s="11"/>
      <c r="B24" s="18" t="e">
        <f>#REF!</f>
        <v>#REF!</v>
      </c>
      <c r="C24" s="18">
        <f>4*6</f>
        <v>24</v>
      </c>
      <c r="D24" s="18" t="s">
        <v>13</v>
      </c>
      <c r="E24" s="32" t="e">
        <f>#REF!</f>
        <v>#REF!</v>
      </c>
      <c r="F24" s="32" t="e">
        <f>#REF!</f>
        <v>#REF!</v>
      </c>
      <c r="G24" s="32" t="e">
        <f>C24*E24</f>
        <v>#REF!</v>
      </c>
      <c r="H24" s="32" t="e">
        <f>C24*F24</f>
        <v>#REF!</v>
      </c>
      <c r="I24" s="37" t="e">
        <f>G24+H24</f>
        <v>#REF!</v>
      </c>
      <c r="K24" s="38" t="e">
        <f>#REF!</f>
        <v>#REF!</v>
      </c>
      <c r="L24" s="38" t="e">
        <f>#REF!</f>
        <v>#REF!</v>
      </c>
    </row>
    <row r="25" spans="1:12" x14ac:dyDescent="0.2">
      <c r="A25" s="11"/>
      <c r="B25" s="18" t="e">
        <f>#REF!</f>
        <v>#REF!</v>
      </c>
      <c r="C25" s="18">
        <v>4</v>
      </c>
      <c r="D25" s="18" t="s">
        <v>13</v>
      </c>
      <c r="E25" s="32" t="e">
        <f>#REF!</f>
        <v>#REF!</v>
      </c>
      <c r="F25" s="32" t="e">
        <f>#REF!</f>
        <v>#REF!</v>
      </c>
      <c r="G25" s="32" t="e">
        <f>C25*E25</f>
        <v>#REF!</v>
      </c>
      <c r="H25" s="32" t="e">
        <f>C25*F25</f>
        <v>#REF!</v>
      </c>
      <c r="I25" s="37" t="e">
        <f>G25+H25</f>
        <v>#REF!</v>
      </c>
      <c r="K25" s="38" t="e">
        <f>#REF!</f>
        <v>#REF!</v>
      </c>
      <c r="L25" s="38" t="e">
        <f>#REF!</f>
        <v>#REF!</v>
      </c>
    </row>
    <row r="26" spans="1:12" s="2" customFormat="1" ht="11.25" x14ac:dyDescent="0.2">
      <c r="A26" s="12" t="s">
        <v>14</v>
      </c>
      <c r="B26" s="7"/>
      <c r="C26" s="8"/>
      <c r="D26" s="8"/>
      <c r="E26" s="26"/>
      <c r="F26" s="26"/>
      <c r="G26" s="26"/>
      <c r="H26" s="26"/>
      <c r="I26" s="27"/>
    </row>
    <row r="27" spans="1:12" x14ac:dyDescent="0.2">
      <c r="A27" s="11"/>
      <c r="B27" s="18" t="e">
        <f>#REF!</f>
        <v>#REF!</v>
      </c>
      <c r="C27" s="18">
        <v>7</v>
      </c>
      <c r="D27" s="18" t="s">
        <v>13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38" t="e">
        <f>#REF!</f>
        <v>#REF!</v>
      </c>
      <c r="L27" s="38" t="e">
        <f>#REF!</f>
        <v>#REF!</v>
      </c>
    </row>
    <row r="28" spans="1:12" x14ac:dyDescent="0.2">
      <c r="A28" s="11"/>
      <c r="B28" s="18" t="e">
        <f>#REF!</f>
        <v>#REF!</v>
      </c>
      <c r="C28" s="18">
        <v>25</v>
      </c>
      <c r="D28" s="18" t="s">
        <v>8</v>
      </c>
      <c r="E28" s="32" t="e">
        <f>#REF!</f>
        <v>#REF!</v>
      </c>
      <c r="F28" s="32" t="e">
        <f>#REF!</f>
        <v>#REF!</v>
      </c>
      <c r="G28" s="32" t="e">
        <f>C28*E28</f>
        <v>#REF!</v>
      </c>
      <c r="H28" s="32" t="e">
        <f>C28*F28</f>
        <v>#REF!</v>
      </c>
      <c r="I28" s="37" t="e">
        <f>G28+H28</f>
        <v>#REF!</v>
      </c>
      <c r="K28" s="38" t="e">
        <f>#REF!</f>
        <v>#REF!</v>
      </c>
      <c r="L28" s="38" t="e">
        <f>#REF!</f>
        <v>#REF!</v>
      </c>
    </row>
    <row r="29" spans="1:12" x14ac:dyDescent="0.2">
      <c r="A29" s="11"/>
      <c r="B29" s="18" t="e">
        <f>#REF!</f>
        <v>#REF!</v>
      </c>
      <c r="C29" s="18">
        <v>1</v>
      </c>
      <c r="D29" s="18" t="s">
        <v>10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38" t="e">
        <f>#REF!</f>
        <v>#REF!</v>
      </c>
      <c r="L29" s="38" t="e">
        <f>#REF!</f>
        <v>#REF!</v>
      </c>
    </row>
    <row r="30" spans="1:12" s="2" customFormat="1" ht="11.25" x14ac:dyDescent="0.2">
      <c r="A30" s="12" t="s">
        <v>16</v>
      </c>
      <c r="B30" s="7"/>
      <c r="C30" s="8"/>
      <c r="D30" s="8"/>
      <c r="E30" s="26"/>
      <c r="F30" s="26"/>
      <c r="G30" s="26"/>
      <c r="H30" s="26"/>
      <c r="I30" s="27"/>
    </row>
    <row r="31" spans="1:12" x14ac:dyDescent="0.2">
      <c r="A31" s="11"/>
      <c r="B31" s="18" t="e">
        <f>#REF!</f>
        <v>#REF!</v>
      </c>
      <c r="C31" s="18">
        <v>1</v>
      </c>
      <c r="D31" s="18" t="s">
        <v>15</v>
      </c>
      <c r="E31" s="32" t="e">
        <f>#REF!</f>
        <v>#REF!</v>
      </c>
      <c r="F31" s="32" t="e">
        <f>#REF!</f>
        <v>#REF!</v>
      </c>
      <c r="G31" s="32" t="e">
        <f>C31*E31</f>
        <v>#REF!</v>
      </c>
      <c r="H31" s="32" t="e">
        <f>C31*F31</f>
        <v>#REF!</v>
      </c>
      <c r="I31" s="37" t="e">
        <f>G31+H31</f>
        <v>#REF!</v>
      </c>
      <c r="K31" s="38" t="e">
        <f>#REF!</f>
        <v>#REF!</v>
      </c>
      <c r="L31" s="38" t="e">
        <f>#REF!</f>
        <v>#REF!</v>
      </c>
    </row>
    <row r="32" spans="1:12" s="2" customFormat="1" ht="11.25" x14ac:dyDescent="0.2">
      <c r="A32" s="12" t="s">
        <v>2</v>
      </c>
      <c r="B32" s="7"/>
      <c r="C32" s="8"/>
      <c r="D32" s="8"/>
      <c r="E32" s="26"/>
      <c r="F32" s="26"/>
      <c r="G32" s="26"/>
      <c r="H32" s="26"/>
      <c r="I32" s="27"/>
    </row>
    <row r="33" spans="1:14" x14ac:dyDescent="0.2">
      <c r="A33" s="11"/>
      <c r="B33" s="18" t="e">
        <f>#REF!</f>
        <v>#REF!</v>
      </c>
      <c r="C33" s="18">
        <v>1</v>
      </c>
      <c r="D33" s="18" t="s">
        <v>15</v>
      </c>
      <c r="E33" s="32" t="e">
        <f>#REF!</f>
        <v>#REF!</v>
      </c>
      <c r="F33" s="32" t="e">
        <f>#REF!</f>
        <v>#REF!</v>
      </c>
      <c r="G33" s="32" t="e">
        <f>C33*E33</f>
        <v>#REF!</v>
      </c>
      <c r="H33" s="32" t="e">
        <f>C33*F33</f>
        <v>#REF!</v>
      </c>
      <c r="I33" s="37" t="e">
        <f>G33+H33</f>
        <v>#REF!</v>
      </c>
      <c r="K33" s="38" t="e">
        <f>#REF!</f>
        <v>#REF!</v>
      </c>
      <c r="L33" s="38" t="e">
        <f>#REF!</f>
        <v>#REF!</v>
      </c>
    </row>
    <row r="34" spans="1:14" x14ac:dyDescent="0.2">
      <c r="A34" s="11"/>
      <c r="B34" s="18" t="e">
        <f>#REF!</f>
        <v>#REF!</v>
      </c>
      <c r="C34" s="18">
        <v>1</v>
      </c>
      <c r="D34" s="18" t="s">
        <v>15</v>
      </c>
      <c r="E34" s="32" t="e">
        <f>#REF!</f>
        <v>#REF!</v>
      </c>
      <c r="F34" s="32" t="e">
        <f>#REF!</f>
        <v>#REF!</v>
      </c>
      <c r="G34" s="32" t="e">
        <f>C34*E34</f>
        <v>#REF!</v>
      </c>
      <c r="H34" s="32" t="e">
        <f>C34*F34</f>
        <v>#REF!</v>
      </c>
      <c r="I34" s="37" t="e">
        <f>G34+H34</f>
        <v>#REF!</v>
      </c>
      <c r="K34" s="38" t="e">
        <f>#REF!</f>
        <v>#REF!</v>
      </c>
      <c r="L34" s="38" t="e">
        <f>#REF!</f>
        <v>#REF!</v>
      </c>
    </row>
    <row r="35" spans="1:14" x14ac:dyDescent="0.2">
      <c r="A35" s="11"/>
      <c r="B35" s="18" t="e">
        <f>#REF!</f>
        <v>#REF!</v>
      </c>
      <c r="C35" s="18">
        <v>1</v>
      </c>
      <c r="D35" s="18" t="s">
        <v>15</v>
      </c>
      <c r="E35" s="32" t="e">
        <f>#REF!</f>
        <v>#REF!</v>
      </c>
      <c r="F35" s="32" t="e">
        <f>#REF!</f>
        <v>#REF!</v>
      </c>
      <c r="G35" s="32" t="e">
        <f>C35*E35</f>
        <v>#REF!</v>
      </c>
      <c r="H35" s="32" t="e">
        <f>C35*F35</f>
        <v>#REF!</v>
      </c>
      <c r="I35" s="37" t="e">
        <f>G35+H35</f>
        <v>#REF!</v>
      </c>
      <c r="K35" s="38" t="e">
        <f>#REF!</f>
        <v>#REF!</v>
      </c>
      <c r="L35" s="38" t="e">
        <f>#REF!</f>
        <v>#REF!</v>
      </c>
    </row>
    <row r="36" spans="1:14" ht="13.5" thickBot="1" x14ac:dyDescent="0.25">
      <c r="A36" s="13"/>
      <c r="B36" s="9"/>
      <c r="C36" s="9"/>
      <c r="D36" s="9"/>
      <c r="E36" s="28"/>
      <c r="F36" s="29" t="s">
        <v>20</v>
      </c>
      <c r="G36" s="34" t="e">
        <f>SUM(G8:G35)</f>
        <v>#REF!</v>
      </c>
      <c r="H36" s="34" t="e">
        <f>SUM(H8:H35)</f>
        <v>#REF!</v>
      </c>
      <c r="I36" s="53" t="e">
        <f>SUM(I8:I35)</f>
        <v>#REF!</v>
      </c>
      <c r="K36" s="34" t="e">
        <f>SUMPRODUCT(K7:K35,C7:C35)</f>
        <v>#REF!</v>
      </c>
      <c r="L36" s="34" t="e">
        <f>SUMPRODUCT(L7:L35,C7:C35)</f>
        <v>#REF!</v>
      </c>
      <c r="M36" s="4" t="e">
        <f>SUM(K36:L36)</f>
        <v>#REF!</v>
      </c>
    </row>
    <row r="37" spans="1:14" x14ac:dyDescent="0.2">
      <c r="A37" s="30"/>
      <c r="B37" s="30"/>
      <c r="C37" s="30"/>
      <c r="D37" s="30"/>
      <c r="E37" s="42"/>
      <c r="F37" s="43"/>
      <c r="G37" s="44"/>
      <c r="H37" s="44" t="s">
        <v>37</v>
      </c>
      <c r="I37" s="45" t="e">
        <f>I36*1.27</f>
        <v>#REF!</v>
      </c>
      <c r="L37" s="35" t="s">
        <v>36</v>
      </c>
      <c r="M37" s="61" t="e">
        <f>I36-M36</f>
        <v>#REF!</v>
      </c>
      <c r="N37" s="36" t="e">
        <f>M37/M36</f>
        <v>#REF!</v>
      </c>
    </row>
    <row r="38" spans="1:14" x14ac:dyDescent="0.2">
      <c r="A38" s="30"/>
      <c r="B38" s="48"/>
      <c r="C38" s="48"/>
      <c r="D38" s="48"/>
      <c r="E38" s="49"/>
      <c r="F38" s="50"/>
      <c r="G38" s="51"/>
      <c r="H38" s="51"/>
      <c r="I38" s="52"/>
      <c r="N38" s="36" t="e">
        <f>M37/I36</f>
        <v>#REF!</v>
      </c>
    </row>
    <row r="39" spans="1:14" x14ac:dyDescent="0.2">
      <c r="A39"/>
      <c r="B39" s="60" t="s">
        <v>74</v>
      </c>
      <c r="C39"/>
      <c r="D39"/>
      <c r="G39" s="2"/>
      <c r="H39" s="46"/>
      <c r="I39" s="47"/>
    </row>
    <row r="40" spans="1:14" x14ac:dyDescent="0.2">
      <c r="A40"/>
      <c r="B40"/>
      <c r="C40"/>
      <c r="D40"/>
      <c r="H40" s="4"/>
    </row>
    <row r="41" spans="1:14" x14ac:dyDescent="0.2">
      <c r="A41"/>
      <c r="B41"/>
      <c r="C41"/>
      <c r="D41"/>
    </row>
    <row r="42" spans="1:14" x14ac:dyDescent="0.2">
      <c r="A42"/>
      <c r="B42"/>
      <c r="C42"/>
      <c r="D42"/>
      <c r="E42" s="60" t="s">
        <v>60</v>
      </c>
    </row>
    <row r="43" spans="1:14" x14ac:dyDescent="0.2">
      <c r="A43"/>
      <c r="B43"/>
      <c r="C43"/>
      <c r="D43"/>
      <c r="E43" s="60" t="s">
        <v>61</v>
      </c>
    </row>
    <row r="44" spans="1:14" x14ac:dyDescent="0.2">
      <c r="A44"/>
      <c r="B44"/>
      <c r="C44"/>
      <c r="D44"/>
    </row>
    <row r="45" spans="1:14" x14ac:dyDescent="0.2">
      <c r="A45"/>
      <c r="B45"/>
      <c r="C45"/>
      <c r="D45"/>
    </row>
    <row r="46" spans="1:14" x14ac:dyDescent="0.2">
      <c r="A46"/>
      <c r="B46"/>
      <c r="C46"/>
      <c r="D46"/>
    </row>
    <row r="47" spans="1:14" x14ac:dyDescent="0.2">
      <c r="A47"/>
      <c r="B47"/>
      <c r="C47"/>
      <c r="D47"/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verticalDpi="300" r:id="rId1"/>
  <rowBreaks count="1" manualBreakCount="1">
    <brk id="25" max="8" man="1"/>
  </rowBreaks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94477-EB49-41E4-B287-C3C69DF0BDF6}">
  <sheetPr>
    <tabColor rgb="FF00B0F0"/>
    <pageSetUpPr fitToPage="1"/>
  </sheetPr>
  <dimension ref="A1:O49"/>
  <sheetViews>
    <sheetView view="pageBreakPreview" zoomScaleNormal="100" zoomScaleSheetLayoutView="100" workbookViewId="0">
      <selection activeCell="S22" sqref="S22"/>
    </sheetView>
  </sheetViews>
  <sheetFormatPr defaultRowHeight="12.75" x14ac:dyDescent="0.2"/>
  <cols>
    <col min="1" max="1" width="2.5703125" style="3" customWidth="1"/>
    <col min="2" max="2" width="46.85546875" style="2" customWidth="1"/>
    <col min="3" max="3" width="9.5703125" style="31" customWidth="1"/>
    <col min="4" max="4" width="10.5703125" style="2" customWidth="1"/>
    <col min="5" max="9" width="10.85546875" customWidth="1"/>
    <col min="10" max="10" width="10.85546875" bestFit="1" customWidth="1"/>
    <col min="11" max="11" width="12.42578125" bestFit="1" customWidth="1"/>
    <col min="12" max="12" width="9.5703125" bestFit="1" customWidth="1"/>
    <col min="13" max="13" width="12.42578125" bestFit="1" customWidth="1"/>
    <col min="14" max="14" width="4.85546875" bestFit="1" customWidth="1"/>
    <col min="15" max="15" width="12.42578125" bestFit="1" customWidth="1"/>
  </cols>
  <sheetData>
    <row r="1" spans="1:12" ht="47.25" customHeight="1" x14ac:dyDescent="0.2"/>
    <row r="2" spans="1:12" ht="18" x14ac:dyDescent="0.25">
      <c r="A2" s="19" t="s">
        <v>17</v>
      </c>
      <c r="B2" s="20"/>
      <c r="C2" s="21"/>
      <c r="D2" s="20"/>
      <c r="E2" s="20"/>
      <c r="F2" s="20"/>
      <c r="G2" s="23" t="s">
        <v>79</v>
      </c>
      <c r="H2" s="20"/>
      <c r="I2" s="22"/>
    </row>
    <row r="3" spans="1:12" ht="15.75" x14ac:dyDescent="0.25">
      <c r="A3" s="19" t="s">
        <v>35</v>
      </c>
      <c r="B3" s="19"/>
      <c r="C3" s="19" t="s">
        <v>80</v>
      </c>
      <c r="D3" s="19"/>
      <c r="E3" s="19"/>
      <c r="F3" s="19"/>
      <c r="G3" s="19"/>
      <c r="H3" s="19"/>
      <c r="I3" s="19"/>
    </row>
    <row r="4" spans="1:12" ht="19.5" x14ac:dyDescent="0.35">
      <c r="A4" s="19" t="s">
        <v>55</v>
      </c>
      <c r="B4" s="23"/>
      <c r="C4" s="23"/>
      <c r="D4" s="23"/>
      <c r="E4" s="23"/>
      <c r="F4" s="23"/>
      <c r="G4" s="23"/>
      <c r="H4" s="23"/>
      <c r="I4" s="23"/>
    </row>
    <row r="5" spans="1:12" ht="18.75" thickBot="1" x14ac:dyDescent="0.3">
      <c r="A5" s="19"/>
      <c r="B5" s="23"/>
      <c r="C5" s="23"/>
      <c r="D5" s="23"/>
      <c r="E5" s="23"/>
      <c r="F5" s="23"/>
      <c r="G5" s="23"/>
      <c r="H5" s="23"/>
      <c r="I5" s="23"/>
    </row>
    <row r="6" spans="1:12" s="1" customFormat="1" ht="23.25" thickBot="1" x14ac:dyDescent="0.25">
      <c r="A6" s="17"/>
      <c r="B6" s="14" t="s">
        <v>6</v>
      </c>
      <c r="C6" s="15" t="s">
        <v>39</v>
      </c>
      <c r="D6" s="14" t="s">
        <v>40</v>
      </c>
      <c r="E6" s="14" t="s">
        <v>29</v>
      </c>
      <c r="F6" s="14" t="s">
        <v>30</v>
      </c>
      <c r="G6" s="14" t="s">
        <v>31</v>
      </c>
      <c r="H6" s="14" t="s">
        <v>32</v>
      </c>
      <c r="I6" s="16" t="s">
        <v>33</v>
      </c>
    </row>
    <row r="7" spans="1:12" x14ac:dyDescent="0.2">
      <c r="A7" s="39" t="s">
        <v>18</v>
      </c>
      <c r="B7" s="40"/>
      <c r="C7" s="40"/>
      <c r="D7" s="40"/>
      <c r="E7" s="40"/>
      <c r="F7" s="40"/>
      <c r="G7" s="40"/>
      <c r="H7" s="40"/>
      <c r="I7" s="41"/>
      <c r="K7" s="38"/>
      <c r="L7" s="38"/>
    </row>
    <row r="8" spans="1:12" x14ac:dyDescent="0.2">
      <c r="A8" s="11"/>
      <c r="B8" s="18" t="e">
        <f>#REF!</f>
        <v>#REF!</v>
      </c>
      <c r="C8" s="24">
        <v>40</v>
      </c>
      <c r="D8" s="25" t="s">
        <v>7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38" t="e">
        <f>#REF!</f>
        <v>#REF!</v>
      </c>
      <c r="L8" s="38" t="e">
        <f>#REF!</f>
        <v>#REF!</v>
      </c>
    </row>
    <row r="9" spans="1:12" x14ac:dyDescent="0.2">
      <c r="A9" s="11"/>
      <c r="B9" s="65" t="e">
        <f>#REF!</f>
        <v>#REF!</v>
      </c>
      <c r="C9" s="18">
        <v>4</v>
      </c>
      <c r="D9" s="18" t="s">
        <v>10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38" t="e">
        <f>#REF!</f>
        <v>#REF!</v>
      </c>
      <c r="L9" s="38" t="e">
        <f>#REF!</f>
        <v>#REF!</v>
      </c>
    </row>
    <row r="10" spans="1:12" s="2" customFormat="1" ht="11.25" x14ac:dyDescent="0.2">
      <c r="A10" s="11"/>
      <c r="B10" s="18" t="e">
        <f>#REF!</f>
        <v>#REF!</v>
      </c>
      <c r="C10" s="18">
        <f>140+185</f>
        <v>325</v>
      </c>
      <c r="D10" s="18" t="s">
        <v>8</v>
      </c>
      <c r="E10" s="32" t="e">
        <f>#REF!</f>
        <v>#REF!</v>
      </c>
      <c r="F10" s="32" t="e">
        <f>#REF!</f>
        <v>#REF!</v>
      </c>
      <c r="G10" s="32" t="e">
        <f>C10*E10</f>
        <v>#REF!</v>
      </c>
      <c r="H10" s="32" t="e">
        <f>F10*C10</f>
        <v>#REF!</v>
      </c>
      <c r="I10" s="37" t="e">
        <f>G10+H10</f>
        <v>#REF!</v>
      </c>
      <c r="K10" s="38" t="e">
        <f>#REF!</f>
        <v>#REF!</v>
      </c>
      <c r="L10" s="38" t="e">
        <f>#REF!</f>
        <v>#REF!</v>
      </c>
    </row>
    <row r="11" spans="1:12" s="2" customFormat="1" ht="11.25" x14ac:dyDescent="0.2">
      <c r="A11" s="12" t="s">
        <v>0</v>
      </c>
      <c r="B11" s="7"/>
      <c r="C11" s="8"/>
      <c r="D11" s="8"/>
      <c r="E11" s="26"/>
      <c r="F11" s="26"/>
      <c r="G11" s="26"/>
      <c r="H11" s="26"/>
      <c r="I11" s="27"/>
    </row>
    <row r="12" spans="1:12" s="2" customFormat="1" ht="11.25" x14ac:dyDescent="0.2">
      <c r="A12" s="11"/>
      <c r="B12" s="18" t="e">
        <f>#REF!</f>
        <v>#REF!</v>
      </c>
      <c r="C12" s="18">
        <v>50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38" t="e">
        <f>#REF!</f>
        <v>#REF!</v>
      </c>
      <c r="L12" s="38" t="e">
        <f>#REF!</f>
        <v>#REF!</v>
      </c>
    </row>
    <row r="13" spans="1:12" x14ac:dyDescent="0.2">
      <c r="A13" s="11"/>
      <c r="B13" s="18" t="e">
        <f>#REF!</f>
        <v>#REF!</v>
      </c>
      <c r="C13" s="18">
        <v>325</v>
      </c>
      <c r="D13" s="18" t="s">
        <v>8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38" t="e">
        <f>#REF!</f>
        <v>#REF!</v>
      </c>
      <c r="L13" s="38" t="e">
        <f>#REF!</f>
        <v>#REF!</v>
      </c>
    </row>
    <row r="14" spans="1:12" x14ac:dyDescent="0.2">
      <c r="A14" s="11"/>
      <c r="B14" s="18" t="e">
        <f>#REF!</f>
        <v>#REF!</v>
      </c>
      <c r="C14" s="65">
        <v>325</v>
      </c>
      <c r="D14" s="18" t="s">
        <v>8</v>
      </c>
      <c r="E14" s="32" t="e">
        <f>#REF!</f>
        <v>#REF!</v>
      </c>
      <c r="F14" s="32" t="e">
        <f>#REF!</f>
        <v>#REF!</v>
      </c>
      <c r="G14" s="32" t="e">
        <f>C14*E14</f>
        <v>#REF!</v>
      </c>
      <c r="H14" s="32" t="e">
        <f>F14*C14</f>
        <v>#REF!</v>
      </c>
      <c r="I14" s="37" t="e">
        <f>G14+H14</f>
        <v>#REF!</v>
      </c>
      <c r="K14" s="38" t="e">
        <f>#REF!</f>
        <v>#REF!</v>
      </c>
      <c r="L14" s="38" t="e">
        <f>#REF!</f>
        <v>#REF!</v>
      </c>
    </row>
    <row r="15" spans="1:12" x14ac:dyDescent="0.2">
      <c r="A15" s="11"/>
      <c r="B15" s="18" t="e">
        <f>#REF!</f>
        <v>#REF!</v>
      </c>
      <c r="C15" s="18">
        <v>14</v>
      </c>
      <c r="D15" s="18" t="s">
        <v>10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F15*C15</f>
        <v>#REF!</v>
      </c>
      <c r="I15" s="37" t="e">
        <f>G15+H15</f>
        <v>#REF!</v>
      </c>
      <c r="K15" s="38" t="e">
        <f>#REF!</f>
        <v>#REF!</v>
      </c>
      <c r="L15" s="38" t="e">
        <f>#REF!</f>
        <v>#REF!</v>
      </c>
    </row>
    <row r="16" spans="1:12" s="2" customFormat="1" ht="11.25" x14ac:dyDescent="0.2">
      <c r="A16" s="12" t="s">
        <v>11</v>
      </c>
      <c r="B16" s="7"/>
      <c r="C16" s="8"/>
      <c r="D16" s="8"/>
      <c r="E16" s="26"/>
      <c r="F16" s="26"/>
      <c r="G16" s="26"/>
      <c r="H16" s="26"/>
      <c r="I16" s="27"/>
    </row>
    <row r="17" spans="1:12" x14ac:dyDescent="0.2">
      <c r="A17" s="11"/>
      <c r="B17" s="18" t="e">
        <f>#REF!</f>
        <v>#REF!</v>
      </c>
      <c r="C17" s="18">
        <v>50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38" t="e">
        <f>#REF!</f>
        <v>#REF!</v>
      </c>
      <c r="L17" s="38" t="e">
        <f>#REF!</f>
        <v>#REF!</v>
      </c>
    </row>
    <row r="18" spans="1:12" x14ac:dyDescent="0.2">
      <c r="A18" s="11"/>
      <c r="B18" s="18" t="e">
        <f>#REF!</f>
        <v>#REF!</v>
      </c>
      <c r="C18" s="18">
        <v>285</v>
      </c>
      <c r="D18" s="18" t="s">
        <v>8</v>
      </c>
      <c r="E18" s="32" t="e">
        <f>#REF!</f>
        <v>#REF!</v>
      </c>
      <c r="F18" s="32" t="e">
        <f>#REF!</f>
        <v>#REF!</v>
      </c>
      <c r="G18" s="32" t="e">
        <f>C18*E18</f>
        <v>#REF!</v>
      </c>
      <c r="H18" s="32" t="e">
        <f>C18*F18</f>
        <v>#REF!</v>
      </c>
      <c r="I18" s="37" t="e">
        <f>G18+H18</f>
        <v>#REF!</v>
      </c>
      <c r="K18" s="38" t="e">
        <f>#REF!</f>
        <v>#REF!</v>
      </c>
      <c r="L18" s="38" t="e">
        <f>#REF!</f>
        <v>#REF!</v>
      </c>
    </row>
    <row r="19" spans="1:12" x14ac:dyDescent="0.2">
      <c r="A19" s="11"/>
      <c r="B19" s="18" t="e">
        <f>#REF!</f>
        <v>#REF!</v>
      </c>
      <c r="C19" s="18">
        <v>285</v>
      </c>
      <c r="D19" s="18" t="s">
        <v>8</v>
      </c>
      <c r="E19" s="32" t="e">
        <f>#REF!</f>
        <v>#REF!</v>
      </c>
      <c r="F19" s="32" t="e">
        <f>#REF!</f>
        <v>#REF!</v>
      </c>
      <c r="G19" s="32" t="e">
        <f>C19*E19</f>
        <v>#REF!</v>
      </c>
      <c r="H19" s="32" t="e">
        <f>C19*F19</f>
        <v>#REF!</v>
      </c>
      <c r="I19" s="37" t="e">
        <f>G19+H19</f>
        <v>#REF!</v>
      </c>
      <c r="K19" s="38" t="e">
        <f>#REF!</f>
        <v>#REF!</v>
      </c>
      <c r="L19" s="38" t="e">
        <f>#REF!</f>
        <v>#REF!</v>
      </c>
    </row>
    <row r="20" spans="1:12" x14ac:dyDescent="0.2">
      <c r="A20" s="11"/>
      <c r="B20" s="18" t="e">
        <f>#REF!</f>
        <v>#REF!</v>
      </c>
      <c r="C20" s="18">
        <f>C23*25</f>
        <v>400</v>
      </c>
      <c r="D20" s="18" t="s">
        <v>8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38" t="e">
        <f>#REF!</f>
        <v>#REF!</v>
      </c>
      <c r="L20" s="38" t="e">
        <f>#REF!</f>
        <v>#REF!</v>
      </c>
    </row>
    <row r="21" spans="1:12" s="2" customFormat="1" ht="11.25" x14ac:dyDescent="0.2">
      <c r="A21" s="12" t="s">
        <v>12</v>
      </c>
      <c r="B21" s="7"/>
      <c r="C21" s="8"/>
      <c r="D21" s="8"/>
      <c r="E21" s="26"/>
      <c r="F21" s="26"/>
      <c r="G21" s="26"/>
      <c r="H21" s="26"/>
      <c r="I21" s="27"/>
    </row>
    <row r="22" spans="1:12" ht="27.75" customHeight="1" x14ac:dyDescent="0.2">
      <c r="A22" s="11"/>
      <c r="B22" s="18" t="e">
        <f>#REF!</f>
        <v>#REF!</v>
      </c>
      <c r="C22" s="18">
        <v>4</v>
      </c>
      <c r="D22" s="18" t="s">
        <v>13</v>
      </c>
      <c r="E22" s="32" t="e">
        <f>#REF!</f>
        <v>#REF!</v>
      </c>
      <c r="F22" s="32" t="e">
        <f>#REF!</f>
        <v>#REF!</v>
      </c>
      <c r="G22" s="32" t="e">
        <f>C22*E22</f>
        <v>#REF!</v>
      </c>
      <c r="H22" s="32" t="e">
        <f>C22*F22</f>
        <v>#REF!</v>
      </c>
      <c r="I22" s="37" t="e">
        <f>G22+H22</f>
        <v>#REF!</v>
      </c>
      <c r="K22" s="38" t="e">
        <f>#REF!</f>
        <v>#REF!</v>
      </c>
      <c r="L22" s="38" t="e">
        <f>#REF!</f>
        <v>#REF!</v>
      </c>
    </row>
    <row r="23" spans="1:12" ht="54.75" customHeight="1" x14ac:dyDescent="0.2">
      <c r="A23" s="11"/>
      <c r="B23" s="18" t="e">
        <f>#REF!</f>
        <v>#REF!</v>
      </c>
      <c r="C23" s="18">
        <v>16</v>
      </c>
      <c r="D23" s="18" t="s">
        <v>13</v>
      </c>
      <c r="E23" s="32" t="e">
        <f>#REF!</f>
        <v>#REF!</v>
      </c>
      <c r="F23" s="32" t="e">
        <f>#REF!</f>
        <v>#REF!</v>
      </c>
      <c r="G23" s="32" t="e">
        <f>C23*E23</f>
        <v>#REF!</v>
      </c>
      <c r="H23" s="32" t="e">
        <f>C23*F23</f>
        <v>#REF!</v>
      </c>
      <c r="I23" s="37" t="e">
        <f>G23+H23</f>
        <v>#REF!</v>
      </c>
      <c r="K23" s="38" t="e">
        <f>#REF!</f>
        <v>#REF!</v>
      </c>
      <c r="L23" s="38" t="e">
        <f>#REF!</f>
        <v>#REF!</v>
      </c>
    </row>
    <row r="24" spans="1:12" ht="50.25" customHeight="1" x14ac:dyDescent="0.2">
      <c r="A24" s="11"/>
      <c r="B24" s="18" t="e">
        <f>#REF!</f>
        <v>#REF!</v>
      </c>
      <c r="C24" s="18">
        <v>4</v>
      </c>
      <c r="D24" s="18" t="s">
        <v>13</v>
      </c>
      <c r="E24" s="32" t="e">
        <f>#REF!</f>
        <v>#REF!</v>
      </c>
      <c r="F24" s="32" t="e">
        <f>#REF!</f>
        <v>#REF!</v>
      </c>
      <c r="G24" s="32" t="e">
        <f>C24*E24</f>
        <v>#REF!</v>
      </c>
      <c r="H24" s="32" t="e">
        <f>C24*F24</f>
        <v>#REF!</v>
      </c>
      <c r="I24" s="37" t="e">
        <f>G24+H24</f>
        <v>#REF!</v>
      </c>
      <c r="K24" s="38" t="e">
        <f>#REF!</f>
        <v>#REF!</v>
      </c>
      <c r="L24" s="38" t="e">
        <f>#REF!</f>
        <v>#REF!</v>
      </c>
    </row>
    <row r="25" spans="1:12" s="2" customFormat="1" ht="11.25" x14ac:dyDescent="0.2">
      <c r="A25" s="12" t="s">
        <v>14</v>
      </c>
      <c r="B25" s="7"/>
      <c r="C25" s="8"/>
      <c r="D25" s="8"/>
      <c r="E25" s="26"/>
      <c r="F25" s="26"/>
      <c r="G25" s="26"/>
      <c r="H25" s="26"/>
      <c r="I25" s="27"/>
    </row>
    <row r="26" spans="1:12" x14ac:dyDescent="0.2">
      <c r="A26" s="11"/>
      <c r="B26" s="18" t="e">
        <f>#REF!</f>
        <v>#REF!</v>
      </c>
      <c r="C26" s="18">
        <v>5</v>
      </c>
      <c r="D26" s="18" t="s">
        <v>13</v>
      </c>
      <c r="E26" s="32" t="e">
        <f>#REF!</f>
        <v>#REF!</v>
      </c>
      <c r="F26" s="32" t="e">
        <f>#REF!</f>
        <v>#REF!</v>
      </c>
      <c r="G26" s="32" t="e">
        <f>C26*E26</f>
        <v>#REF!</v>
      </c>
      <c r="H26" s="32" t="e">
        <f>C26*F26</f>
        <v>#REF!</v>
      </c>
      <c r="I26" s="37" t="e">
        <f>G26+H26</f>
        <v>#REF!</v>
      </c>
      <c r="K26" s="38" t="e">
        <f>#REF!</f>
        <v>#REF!</v>
      </c>
      <c r="L26" s="38" t="e">
        <f>#REF!</f>
        <v>#REF!</v>
      </c>
    </row>
    <row r="27" spans="1:12" x14ac:dyDescent="0.2">
      <c r="A27" s="11"/>
      <c r="B27" s="18" t="e">
        <f>#REF!</f>
        <v>#REF!</v>
      </c>
      <c r="C27" s="18">
        <v>28</v>
      </c>
      <c r="D27" s="18" t="s">
        <v>8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38" t="e">
        <f>#REF!</f>
        <v>#REF!</v>
      </c>
      <c r="L27" s="38" t="e">
        <f>#REF!</f>
        <v>#REF!</v>
      </c>
    </row>
    <row r="28" spans="1:12" x14ac:dyDescent="0.2">
      <c r="A28" s="11"/>
      <c r="B28" s="18" t="e">
        <f>#REF!</f>
        <v>#REF!</v>
      </c>
      <c r="C28" s="18">
        <v>1</v>
      </c>
      <c r="D28" s="18" t="s">
        <v>10</v>
      </c>
      <c r="E28" s="32" t="e">
        <f>#REF!</f>
        <v>#REF!</v>
      </c>
      <c r="F28" s="32" t="e">
        <f>#REF!</f>
        <v>#REF!</v>
      </c>
      <c r="G28" s="32" t="e">
        <f>C28*E28</f>
        <v>#REF!</v>
      </c>
      <c r="H28" s="32" t="e">
        <f>C28*F28</f>
        <v>#REF!</v>
      </c>
      <c r="I28" s="37" t="e">
        <f>G28+H28</f>
        <v>#REF!</v>
      </c>
      <c r="K28" s="38" t="e">
        <f>#REF!</f>
        <v>#REF!</v>
      </c>
      <c r="L28" s="38" t="e">
        <f>#REF!</f>
        <v>#REF!</v>
      </c>
    </row>
    <row r="29" spans="1:12" s="2" customFormat="1" ht="11.25" x14ac:dyDescent="0.2">
      <c r="A29" s="12" t="s">
        <v>16</v>
      </c>
      <c r="B29" s="7"/>
      <c r="C29" s="8"/>
      <c r="D29" s="8"/>
      <c r="E29" s="26"/>
      <c r="F29" s="26"/>
      <c r="G29" s="26"/>
      <c r="H29" s="26"/>
      <c r="I29" s="27"/>
    </row>
    <row r="30" spans="1:12" x14ac:dyDescent="0.2">
      <c r="A30" s="11"/>
      <c r="B30" s="18" t="e">
        <f>#REF!</f>
        <v>#REF!</v>
      </c>
      <c r="C30" s="18">
        <v>1</v>
      </c>
      <c r="D30" s="18" t="s">
        <v>15</v>
      </c>
      <c r="E30" s="32" t="e">
        <f>#REF!</f>
        <v>#REF!</v>
      </c>
      <c r="F30" s="32" t="e">
        <f>#REF!</f>
        <v>#REF!</v>
      </c>
      <c r="G30" s="32" t="e">
        <f>C30*E30</f>
        <v>#REF!</v>
      </c>
      <c r="H30" s="32" t="e">
        <f>C30*F30</f>
        <v>#REF!</v>
      </c>
      <c r="I30" s="37" t="e">
        <f>G30+H30</f>
        <v>#REF!</v>
      </c>
      <c r="K30" s="38" t="e">
        <f>#REF!</f>
        <v>#REF!</v>
      </c>
      <c r="L30" s="38" t="e">
        <f>#REF!</f>
        <v>#REF!</v>
      </c>
    </row>
    <row r="31" spans="1:12" s="2" customFormat="1" ht="11.25" x14ac:dyDescent="0.2">
      <c r="A31" s="12" t="s">
        <v>2</v>
      </c>
      <c r="B31" s="7"/>
      <c r="C31" s="8"/>
      <c r="D31" s="8"/>
      <c r="E31" s="26"/>
      <c r="F31" s="26"/>
      <c r="G31" s="26"/>
      <c r="H31" s="26"/>
      <c r="I31" s="27"/>
    </row>
    <row r="32" spans="1:12" s="2" customFormat="1" ht="11.25" x14ac:dyDescent="0.2">
      <c r="A32" s="12"/>
      <c r="B32" s="18" t="e">
        <f>#REF!</f>
        <v>#REF!</v>
      </c>
      <c r="C32" s="18">
        <v>0</v>
      </c>
      <c r="D32" s="18" t="s">
        <v>15</v>
      </c>
      <c r="E32" s="32" t="e">
        <f>#REF!</f>
        <v>#REF!</v>
      </c>
      <c r="F32" s="32" t="e">
        <f>#REF!</f>
        <v>#REF!</v>
      </c>
      <c r="G32" s="32" t="e">
        <f>C32*E32</f>
        <v>#REF!</v>
      </c>
      <c r="H32" s="32" t="e">
        <f>C32*F32</f>
        <v>#REF!</v>
      </c>
      <c r="I32" s="33" t="e">
        <f>G32+H32</f>
        <v>#REF!</v>
      </c>
      <c r="K32" s="38" t="e">
        <f>#REF!</f>
        <v>#REF!</v>
      </c>
      <c r="L32" s="38" t="e">
        <f>#REF!</f>
        <v>#REF!</v>
      </c>
    </row>
    <row r="33" spans="1:15" x14ac:dyDescent="0.2">
      <c r="A33" s="11"/>
      <c r="B33" s="18" t="e">
        <f>#REF!</f>
        <v>#REF!</v>
      </c>
      <c r="C33" s="18">
        <v>1</v>
      </c>
      <c r="D33" s="18" t="s">
        <v>15</v>
      </c>
      <c r="E33" s="32" t="e">
        <f>#REF!</f>
        <v>#REF!</v>
      </c>
      <c r="F33" s="32" t="e">
        <f>#REF!</f>
        <v>#REF!</v>
      </c>
      <c r="G33" s="32" t="e">
        <f>C33*E33</f>
        <v>#REF!</v>
      </c>
      <c r="H33" s="32" t="e">
        <f>C33*F33</f>
        <v>#REF!</v>
      </c>
      <c r="I33" s="37" t="e">
        <f>G33+H33</f>
        <v>#REF!</v>
      </c>
      <c r="K33" s="38" t="e">
        <f>#REF!</f>
        <v>#REF!</v>
      </c>
      <c r="L33" s="38" t="e">
        <f>#REF!</f>
        <v>#REF!</v>
      </c>
    </row>
    <row r="34" spans="1:15" hidden="1" x14ac:dyDescent="0.2">
      <c r="A34" s="11"/>
      <c r="B34" s="18" t="e">
        <f>#REF!</f>
        <v>#REF!</v>
      </c>
      <c r="C34" s="18">
        <v>0</v>
      </c>
      <c r="D34" s="18" t="s">
        <v>15</v>
      </c>
      <c r="E34" s="32" t="e">
        <f>#REF!</f>
        <v>#REF!</v>
      </c>
      <c r="F34" s="32" t="e">
        <f>#REF!</f>
        <v>#REF!</v>
      </c>
      <c r="G34" s="32" t="e">
        <f>C34*E34</f>
        <v>#REF!</v>
      </c>
      <c r="H34" s="32" t="e">
        <f>C34*F34</f>
        <v>#REF!</v>
      </c>
      <c r="I34" s="37" t="e">
        <f>G34+H34</f>
        <v>#REF!</v>
      </c>
      <c r="K34" s="38" t="e">
        <f>#REF!</f>
        <v>#REF!</v>
      </c>
      <c r="L34" s="38" t="e">
        <f>#REF!</f>
        <v>#REF!</v>
      </c>
    </row>
    <row r="35" spans="1:15" x14ac:dyDescent="0.2">
      <c r="A35" s="11"/>
      <c r="B35" s="18" t="e">
        <f>#REF!</f>
        <v>#REF!</v>
      </c>
      <c r="C35" s="18">
        <v>1</v>
      </c>
      <c r="D35" s="18" t="s">
        <v>15</v>
      </c>
      <c r="E35" s="32" t="e">
        <f>#REF!</f>
        <v>#REF!</v>
      </c>
      <c r="F35" s="32" t="e">
        <f>#REF!</f>
        <v>#REF!</v>
      </c>
      <c r="G35" s="32" t="e">
        <f>C35*E35</f>
        <v>#REF!</v>
      </c>
      <c r="H35" s="32" t="e">
        <f>C35*F35</f>
        <v>#REF!</v>
      </c>
      <c r="I35" s="37" t="e">
        <f>G35+H35</f>
        <v>#REF!</v>
      </c>
      <c r="K35" s="38" t="e">
        <f>#REF!</f>
        <v>#REF!</v>
      </c>
      <c r="L35" s="38" t="e">
        <f>#REF!</f>
        <v>#REF!</v>
      </c>
    </row>
    <row r="36" spans="1:15" x14ac:dyDescent="0.2">
      <c r="A36" s="11"/>
      <c r="B36" s="18" t="e">
        <f>#REF!</f>
        <v>#REF!</v>
      </c>
      <c r="C36" s="18">
        <v>1</v>
      </c>
      <c r="D36" s="18" t="s">
        <v>15</v>
      </c>
      <c r="E36" s="32" t="e">
        <f>#REF!</f>
        <v>#REF!</v>
      </c>
      <c r="F36" s="32" t="e">
        <f>#REF!</f>
        <v>#REF!</v>
      </c>
      <c r="G36" s="32" t="e">
        <f>C36*E36</f>
        <v>#REF!</v>
      </c>
      <c r="H36" s="32" t="e">
        <f>C36*F36</f>
        <v>#REF!</v>
      </c>
      <c r="I36" s="37" t="e">
        <f>G36+H36</f>
        <v>#REF!</v>
      </c>
      <c r="K36" s="38" t="e">
        <f>#REF!</f>
        <v>#REF!</v>
      </c>
      <c r="L36" s="38" t="e">
        <f>#REF!</f>
        <v>#REF!</v>
      </c>
    </row>
    <row r="37" spans="1:15" ht="13.5" thickBot="1" x14ac:dyDescent="0.25">
      <c r="A37" s="13"/>
      <c r="B37" s="9"/>
      <c r="C37" s="9"/>
      <c r="D37" s="9"/>
      <c r="E37" s="28"/>
      <c r="F37" s="29" t="s">
        <v>20</v>
      </c>
      <c r="G37" s="34" t="e">
        <f>SUM(G8:G36)</f>
        <v>#REF!</v>
      </c>
      <c r="H37" s="34" t="e">
        <f>SUM(H8:H36)</f>
        <v>#REF!</v>
      </c>
      <c r="I37" s="53" t="e">
        <f>SUM(I8:I36)</f>
        <v>#REF!</v>
      </c>
      <c r="K37" s="34" t="e">
        <f>SUMPRODUCT(K7:K36,C7:C36)</f>
        <v>#REF!</v>
      </c>
      <c r="L37" s="34" t="e">
        <f>SUMPRODUCT(L7:L36,C7:C36)</f>
        <v>#REF!</v>
      </c>
      <c r="M37" s="4" t="e">
        <f>SUM(K37:L37)</f>
        <v>#REF!</v>
      </c>
      <c r="O37" s="4" t="e">
        <f>M37*0.25</f>
        <v>#REF!</v>
      </c>
    </row>
    <row r="38" spans="1:15" x14ac:dyDescent="0.2">
      <c r="A38" s="30"/>
      <c r="B38" s="30"/>
      <c r="C38" s="30"/>
      <c r="D38" s="30"/>
      <c r="E38" s="42"/>
      <c r="F38" s="43"/>
      <c r="G38" s="44"/>
      <c r="H38" s="44" t="s">
        <v>37</v>
      </c>
      <c r="I38" s="45" t="e">
        <f>I37*1.27</f>
        <v>#REF!</v>
      </c>
      <c r="L38" s="35" t="s">
        <v>36</v>
      </c>
      <c r="M38" s="61" t="e">
        <f>I37-M37</f>
        <v>#REF!</v>
      </c>
      <c r="N38" s="36" t="e">
        <f>M38/M37</f>
        <v>#REF!</v>
      </c>
      <c r="O38" s="60" t="s">
        <v>85</v>
      </c>
    </row>
    <row r="39" spans="1:15" x14ac:dyDescent="0.2">
      <c r="A39" s="30"/>
      <c r="B39" s="48"/>
      <c r="C39" s="48"/>
      <c r="D39" s="48"/>
      <c r="E39" s="49"/>
      <c r="F39" s="50"/>
      <c r="G39" s="51"/>
      <c r="H39" s="51"/>
      <c r="I39" s="52"/>
      <c r="J39" s="67" t="s">
        <v>83</v>
      </c>
      <c r="K39" s="68" t="e">
        <f>#REF!</f>
        <v>#REF!</v>
      </c>
      <c r="L39" s="67"/>
      <c r="N39" s="36" t="e">
        <f>M38/I37</f>
        <v>#REF!</v>
      </c>
      <c r="O39" s="60" t="s">
        <v>86</v>
      </c>
    </row>
    <row r="40" spans="1:15" x14ac:dyDescent="0.2">
      <c r="A40"/>
      <c r="B40" s="60" t="s">
        <v>93</v>
      </c>
      <c r="C40"/>
      <c r="D40"/>
      <c r="H40" s="46"/>
      <c r="I40" s="47"/>
      <c r="J40" s="67" t="s">
        <v>84</v>
      </c>
      <c r="K40" s="68" t="e">
        <f>K39-I37</f>
        <v>#REF!</v>
      </c>
      <c r="L40" s="69" t="e">
        <f>K40/K39</f>
        <v>#REF!</v>
      </c>
    </row>
    <row r="41" spans="1:15" x14ac:dyDescent="0.2">
      <c r="A41"/>
      <c r="B41"/>
      <c r="C41"/>
      <c r="D41"/>
      <c r="H41" s="4"/>
    </row>
    <row r="42" spans="1:15" x14ac:dyDescent="0.2">
      <c r="A42"/>
      <c r="B42"/>
      <c r="C42"/>
      <c r="D42"/>
    </row>
    <row r="43" spans="1:15" x14ac:dyDescent="0.2">
      <c r="A43"/>
      <c r="B43"/>
      <c r="C43"/>
      <c r="D43"/>
      <c r="E43" s="60" t="s">
        <v>60</v>
      </c>
    </row>
    <row r="44" spans="1:15" x14ac:dyDescent="0.2">
      <c r="A44"/>
      <c r="B44"/>
      <c r="C44"/>
      <c r="D44"/>
      <c r="E44" s="60" t="s">
        <v>61</v>
      </c>
    </row>
    <row r="45" spans="1:15" x14ac:dyDescent="0.2">
      <c r="A45"/>
      <c r="B45"/>
      <c r="C45"/>
      <c r="D45"/>
    </row>
    <row r="46" spans="1:15" x14ac:dyDescent="0.2">
      <c r="A46"/>
      <c r="B46"/>
      <c r="C46"/>
      <c r="D46"/>
    </row>
    <row r="47" spans="1:15" x14ac:dyDescent="0.2">
      <c r="A47"/>
      <c r="B47"/>
      <c r="C47"/>
      <c r="D47"/>
    </row>
    <row r="48" spans="1:15" x14ac:dyDescent="0.2">
      <c r="A48"/>
      <c r="B48"/>
      <c r="C48"/>
      <c r="D48"/>
    </row>
    <row r="49" customFormat="1" x14ac:dyDescent="0.2"/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rowBreaks count="1" manualBreakCount="1">
    <brk id="24" max="8" man="1"/>
  </rowBreaks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805C9-A091-4470-B64E-FD7442FAE1D0}">
  <sheetPr>
    <pageSetUpPr fitToPage="1"/>
  </sheetPr>
  <dimension ref="A1:O49"/>
  <sheetViews>
    <sheetView view="pageBreakPreview" zoomScaleNormal="100" zoomScaleSheetLayoutView="100" workbookViewId="0">
      <selection activeCell="S22" sqref="S22"/>
    </sheetView>
  </sheetViews>
  <sheetFormatPr defaultRowHeight="12.75" x14ac:dyDescent="0.2"/>
  <cols>
    <col min="1" max="1" width="2.5703125" style="3" customWidth="1"/>
    <col min="2" max="2" width="46.85546875" style="2" customWidth="1"/>
    <col min="3" max="3" width="9.5703125" style="31" customWidth="1"/>
    <col min="4" max="4" width="10.5703125" style="2" customWidth="1"/>
    <col min="5" max="9" width="10.85546875" customWidth="1"/>
    <col min="11" max="11" width="12.42578125" bestFit="1" customWidth="1"/>
    <col min="12" max="12" width="9.5703125" bestFit="1" customWidth="1"/>
    <col min="13" max="13" width="12.42578125" bestFit="1" customWidth="1"/>
    <col min="14" max="14" width="4.85546875" bestFit="1" customWidth="1"/>
  </cols>
  <sheetData>
    <row r="1" spans="1:12" ht="47.25" customHeight="1" x14ac:dyDescent="0.2"/>
    <row r="2" spans="1:12" ht="18" x14ac:dyDescent="0.25">
      <c r="A2" s="19" t="s">
        <v>17</v>
      </c>
      <c r="B2" s="20"/>
      <c r="C2" s="21"/>
      <c r="D2" s="20"/>
      <c r="E2" s="20"/>
      <c r="F2" s="20"/>
      <c r="G2" s="23" t="s">
        <v>79</v>
      </c>
      <c r="H2" s="20"/>
      <c r="I2" s="22"/>
    </row>
    <row r="3" spans="1:12" ht="15.75" x14ac:dyDescent="0.25">
      <c r="A3" s="19" t="s">
        <v>35</v>
      </c>
      <c r="B3" s="19"/>
      <c r="C3" s="19" t="s">
        <v>80</v>
      </c>
      <c r="D3" s="19"/>
      <c r="E3" s="19"/>
      <c r="F3" s="19"/>
      <c r="G3" s="19"/>
      <c r="H3" s="19"/>
      <c r="I3" s="19"/>
    </row>
    <row r="4" spans="1:12" ht="19.5" x14ac:dyDescent="0.35">
      <c r="A4" s="19" t="s">
        <v>55</v>
      </c>
      <c r="B4" s="23"/>
      <c r="C4" s="23"/>
      <c r="D4" s="23"/>
      <c r="E4" s="23"/>
      <c r="F4" s="23"/>
      <c r="G4" s="23"/>
      <c r="H4" s="23"/>
      <c r="I4" s="23"/>
    </row>
    <row r="5" spans="1:12" ht="18.75" thickBot="1" x14ac:dyDescent="0.3">
      <c r="A5" s="19"/>
      <c r="B5" s="23"/>
      <c r="C5" s="23"/>
      <c r="D5" s="23"/>
      <c r="E5" s="23"/>
      <c r="F5" s="23"/>
      <c r="G5" s="23"/>
      <c r="H5" s="23"/>
      <c r="I5" s="23"/>
    </row>
    <row r="6" spans="1:12" s="1" customFormat="1" ht="23.25" thickBot="1" x14ac:dyDescent="0.25">
      <c r="A6" s="17"/>
      <c r="B6" s="14" t="s">
        <v>6</v>
      </c>
      <c r="C6" s="15" t="s">
        <v>39</v>
      </c>
      <c r="D6" s="14" t="s">
        <v>40</v>
      </c>
      <c r="E6" s="14" t="s">
        <v>29</v>
      </c>
      <c r="F6" s="14" t="s">
        <v>30</v>
      </c>
      <c r="G6" s="14" t="s">
        <v>31</v>
      </c>
      <c r="H6" s="14" t="s">
        <v>32</v>
      </c>
      <c r="I6" s="16" t="s">
        <v>33</v>
      </c>
    </row>
    <row r="7" spans="1:12" x14ac:dyDescent="0.2">
      <c r="A7" s="39" t="s">
        <v>18</v>
      </c>
      <c r="B7" s="40"/>
      <c r="C7" s="40"/>
      <c r="D7" s="40"/>
      <c r="E7" s="40"/>
      <c r="F7" s="40"/>
      <c r="G7" s="40"/>
      <c r="H7" s="40"/>
      <c r="I7" s="41"/>
      <c r="K7" s="38"/>
      <c r="L7" s="38"/>
    </row>
    <row r="8" spans="1:12" x14ac:dyDescent="0.2">
      <c r="A8" s="11"/>
      <c r="B8" s="18" t="e">
        <f>#REF!</f>
        <v>#REF!</v>
      </c>
      <c r="C8" s="24">
        <v>40</v>
      </c>
      <c r="D8" s="25" t="s">
        <v>7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38" t="e">
        <f>#REF!</f>
        <v>#REF!</v>
      </c>
      <c r="L8" s="38" t="e">
        <f>#REF!</f>
        <v>#REF!</v>
      </c>
    </row>
    <row r="9" spans="1:12" x14ac:dyDescent="0.2">
      <c r="A9" s="11"/>
      <c r="B9" s="65" t="e">
        <f>#REF!</f>
        <v>#REF!</v>
      </c>
      <c r="C9" s="18">
        <v>4</v>
      </c>
      <c r="D9" s="18" t="s">
        <v>10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38" t="e">
        <f>#REF!</f>
        <v>#REF!</v>
      </c>
      <c r="L9" s="38" t="e">
        <f>#REF!</f>
        <v>#REF!</v>
      </c>
    </row>
    <row r="10" spans="1:12" s="2" customFormat="1" ht="11.25" x14ac:dyDescent="0.2">
      <c r="A10" s="11"/>
      <c r="B10" s="18" t="e">
        <f>#REF!</f>
        <v>#REF!</v>
      </c>
      <c r="C10" s="18">
        <f>140+185</f>
        <v>325</v>
      </c>
      <c r="D10" s="18" t="s">
        <v>8</v>
      </c>
      <c r="E10" s="32" t="e">
        <f>#REF!</f>
        <v>#REF!</v>
      </c>
      <c r="F10" s="32" t="e">
        <f>#REF!</f>
        <v>#REF!</v>
      </c>
      <c r="G10" s="32" t="e">
        <f>C10*E10</f>
        <v>#REF!</v>
      </c>
      <c r="H10" s="32" t="e">
        <f>F10*C10</f>
        <v>#REF!</v>
      </c>
      <c r="I10" s="37" t="e">
        <f>G10+H10</f>
        <v>#REF!</v>
      </c>
      <c r="K10" s="38" t="e">
        <f>#REF!</f>
        <v>#REF!</v>
      </c>
      <c r="L10" s="38" t="e">
        <f>#REF!</f>
        <v>#REF!</v>
      </c>
    </row>
    <row r="11" spans="1:12" s="2" customFormat="1" ht="11.25" x14ac:dyDescent="0.2">
      <c r="A11" s="12" t="s">
        <v>0</v>
      </c>
      <c r="B11" s="7"/>
      <c r="C11" s="8"/>
      <c r="D11" s="8"/>
      <c r="E11" s="26"/>
      <c r="F11" s="26"/>
      <c r="G11" s="26"/>
      <c r="H11" s="26"/>
      <c r="I11" s="27"/>
    </row>
    <row r="12" spans="1:12" s="2" customFormat="1" ht="11.25" x14ac:dyDescent="0.2">
      <c r="A12" s="11"/>
      <c r="B12" s="18" t="e">
        <f>#REF!</f>
        <v>#REF!</v>
      </c>
      <c r="C12" s="18">
        <v>50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38" t="e">
        <f>#REF!</f>
        <v>#REF!</v>
      </c>
      <c r="L12" s="38" t="e">
        <f>#REF!</f>
        <v>#REF!</v>
      </c>
    </row>
    <row r="13" spans="1:12" x14ac:dyDescent="0.2">
      <c r="A13" s="11"/>
      <c r="B13" s="18" t="e">
        <f>#REF!</f>
        <v>#REF!</v>
      </c>
      <c r="C13" s="18">
        <v>325</v>
      </c>
      <c r="D13" s="18" t="s">
        <v>8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38" t="e">
        <f>#REF!</f>
        <v>#REF!</v>
      </c>
      <c r="L13" s="38" t="e">
        <f>#REF!</f>
        <v>#REF!</v>
      </c>
    </row>
    <row r="14" spans="1:12" x14ac:dyDescent="0.2">
      <c r="A14" s="11"/>
      <c r="B14" s="18" t="e">
        <f>#REF!</f>
        <v>#REF!</v>
      </c>
      <c r="C14" s="65">
        <v>325</v>
      </c>
      <c r="D14" s="18" t="s">
        <v>8</v>
      </c>
      <c r="E14" s="32" t="e">
        <f>#REF!</f>
        <v>#REF!</v>
      </c>
      <c r="F14" s="32" t="e">
        <f>#REF!</f>
        <v>#REF!</v>
      </c>
      <c r="G14" s="32" t="e">
        <f>C14*E14</f>
        <v>#REF!</v>
      </c>
      <c r="H14" s="32" t="e">
        <f>F14*C14</f>
        <v>#REF!</v>
      </c>
      <c r="I14" s="37" t="e">
        <f>G14+H14</f>
        <v>#REF!</v>
      </c>
      <c r="K14" s="38" t="e">
        <f>#REF!</f>
        <v>#REF!</v>
      </c>
      <c r="L14" s="38" t="e">
        <f>#REF!</f>
        <v>#REF!</v>
      </c>
    </row>
    <row r="15" spans="1:12" x14ac:dyDescent="0.2">
      <c r="A15" s="11"/>
      <c r="B15" s="18" t="e">
        <f>#REF!</f>
        <v>#REF!</v>
      </c>
      <c r="C15" s="18">
        <v>14</v>
      </c>
      <c r="D15" s="18" t="s">
        <v>10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F15*C15</f>
        <v>#REF!</v>
      </c>
      <c r="I15" s="37" t="e">
        <f>G15+H15</f>
        <v>#REF!</v>
      </c>
      <c r="K15" s="38" t="e">
        <f>#REF!</f>
        <v>#REF!</v>
      </c>
      <c r="L15" s="38" t="e">
        <f>#REF!</f>
        <v>#REF!</v>
      </c>
    </row>
    <row r="16" spans="1:12" s="2" customFormat="1" ht="11.25" x14ac:dyDescent="0.2">
      <c r="A16" s="12" t="s">
        <v>11</v>
      </c>
      <c r="B16" s="7"/>
      <c r="C16" s="8"/>
      <c r="D16" s="8"/>
      <c r="E16" s="26"/>
      <c r="F16" s="26"/>
      <c r="G16" s="26"/>
      <c r="H16" s="26"/>
      <c r="I16" s="27"/>
    </row>
    <row r="17" spans="1:12" x14ac:dyDescent="0.2">
      <c r="A17" s="11"/>
      <c r="B17" s="18" t="e">
        <f>#REF!</f>
        <v>#REF!</v>
      </c>
      <c r="C17" s="18">
        <v>50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38" t="e">
        <f>#REF!</f>
        <v>#REF!</v>
      </c>
      <c r="L17" s="38" t="e">
        <f>#REF!</f>
        <v>#REF!</v>
      </c>
    </row>
    <row r="18" spans="1:12" x14ac:dyDescent="0.2">
      <c r="A18" s="11"/>
      <c r="B18" s="18" t="e">
        <f>#REF!</f>
        <v>#REF!</v>
      </c>
      <c r="C18" s="18">
        <v>285</v>
      </c>
      <c r="D18" s="18" t="s">
        <v>8</v>
      </c>
      <c r="E18" s="32" t="e">
        <f>#REF!</f>
        <v>#REF!</v>
      </c>
      <c r="F18" s="32" t="e">
        <f>#REF!</f>
        <v>#REF!</v>
      </c>
      <c r="G18" s="32" t="e">
        <f>C18*E18</f>
        <v>#REF!</v>
      </c>
      <c r="H18" s="32" t="e">
        <f>C18*F18</f>
        <v>#REF!</v>
      </c>
      <c r="I18" s="37" t="e">
        <f>G18+H18</f>
        <v>#REF!</v>
      </c>
      <c r="K18" s="38" t="e">
        <f>#REF!</f>
        <v>#REF!</v>
      </c>
      <c r="L18" s="38" t="e">
        <f>#REF!</f>
        <v>#REF!</v>
      </c>
    </row>
    <row r="19" spans="1:12" x14ac:dyDescent="0.2">
      <c r="A19" s="11"/>
      <c r="B19" s="18" t="e">
        <f>#REF!</f>
        <v>#REF!</v>
      </c>
      <c r="C19" s="18">
        <v>285</v>
      </c>
      <c r="D19" s="18" t="s">
        <v>8</v>
      </c>
      <c r="E19" s="32" t="e">
        <f>#REF!</f>
        <v>#REF!</v>
      </c>
      <c r="F19" s="32" t="e">
        <f>#REF!</f>
        <v>#REF!</v>
      </c>
      <c r="G19" s="32" t="e">
        <f>C19*E19</f>
        <v>#REF!</v>
      </c>
      <c r="H19" s="32" t="e">
        <f>C19*F19</f>
        <v>#REF!</v>
      </c>
      <c r="I19" s="37" t="e">
        <f>G19+H19</f>
        <v>#REF!</v>
      </c>
      <c r="K19" s="38" t="e">
        <f>#REF!</f>
        <v>#REF!</v>
      </c>
      <c r="L19" s="38" t="e">
        <f>#REF!</f>
        <v>#REF!</v>
      </c>
    </row>
    <row r="20" spans="1:12" x14ac:dyDescent="0.2">
      <c r="A20" s="11"/>
      <c r="B20" s="18" t="e">
        <f>#REF!</f>
        <v>#REF!</v>
      </c>
      <c r="C20" s="18">
        <f>C23*25</f>
        <v>400</v>
      </c>
      <c r="D20" s="18" t="s">
        <v>8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38" t="e">
        <f>#REF!</f>
        <v>#REF!</v>
      </c>
      <c r="L20" s="38" t="e">
        <f>#REF!</f>
        <v>#REF!</v>
      </c>
    </row>
    <row r="21" spans="1:12" s="2" customFormat="1" ht="11.25" x14ac:dyDescent="0.2">
      <c r="A21" s="12" t="s">
        <v>12</v>
      </c>
      <c r="B21" s="7"/>
      <c r="C21" s="8"/>
      <c r="D21" s="8"/>
      <c r="E21" s="26"/>
      <c r="F21" s="26"/>
      <c r="G21" s="26"/>
      <c r="H21" s="26"/>
      <c r="I21" s="27"/>
    </row>
    <row r="22" spans="1:12" ht="27.75" customHeight="1" x14ac:dyDescent="0.2">
      <c r="A22" s="11"/>
      <c r="B22" s="18" t="e">
        <f>#REF!</f>
        <v>#REF!</v>
      </c>
      <c r="C22" s="18">
        <v>4</v>
      </c>
      <c r="D22" s="18" t="s">
        <v>13</v>
      </c>
      <c r="E22" s="32" t="e">
        <f>#REF!</f>
        <v>#REF!</v>
      </c>
      <c r="F22" s="32" t="e">
        <f>#REF!</f>
        <v>#REF!</v>
      </c>
      <c r="G22" s="32" t="e">
        <f>C22*E22</f>
        <v>#REF!</v>
      </c>
      <c r="H22" s="32" t="e">
        <f>C22*F22</f>
        <v>#REF!</v>
      </c>
      <c r="I22" s="37" t="e">
        <f>G22+H22</f>
        <v>#REF!</v>
      </c>
      <c r="K22" s="38" t="e">
        <f>#REF!</f>
        <v>#REF!</v>
      </c>
      <c r="L22" s="38" t="e">
        <f>#REF!</f>
        <v>#REF!</v>
      </c>
    </row>
    <row r="23" spans="1:12" ht="54.75" customHeight="1" x14ac:dyDescent="0.2">
      <c r="A23" s="11"/>
      <c r="B23" s="18" t="e">
        <f>#REF!</f>
        <v>#REF!</v>
      </c>
      <c r="C23" s="18">
        <v>16</v>
      </c>
      <c r="D23" s="18" t="s">
        <v>13</v>
      </c>
      <c r="E23" s="32" t="e">
        <f>#REF!</f>
        <v>#REF!</v>
      </c>
      <c r="F23" s="32" t="e">
        <f>#REF!</f>
        <v>#REF!</v>
      </c>
      <c r="G23" s="32" t="e">
        <f>C23*E23</f>
        <v>#REF!</v>
      </c>
      <c r="H23" s="32" t="e">
        <f>C23*F23</f>
        <v>#REF!</v>
      </c>
      <c r="I23" s="37" t="e">
        <f>G23+H23</f>
        <v>#REF!</v>
      </c>
      <c r="K23" s="38" t="e">
        <f>#REF!</f>
        <v>#REF!</v>
      </c>
      <c r="L23" s="38" t="e">
        <f>#REF!</f>
        <v>#REF!</v>
      </c>
    </row>
    <row r="24" spans="1:12" ht="50.25" customHeight="1" x14ac:dyDescent="0.2">
      <c r="A24" s="11"/>
      <c r="B24" s="18" t="e">
        <f>#REF!</f>
        <v>#REF!</v>
      </c>
      <c r="C24" s="18">
        <v>4</v>
      </c>
      <c r="D24" s="18" t="s">
        <v>13</v>
      </c>
      <c r="E24" s="32" t="e">
        <f>#REF!</f>
        <v>#REF!</v>
      </c>
      <c r="F24" s="32" t="e">
        <f>#REF!</f>
        <v>#REF!</v>
      </c>
      <c r="G24" s="32" t="e">
        <f>C24*E24</f>
        <v>#REF!</v>
      </c>
      <c r="H24" s="32" t="e">
        <f>C24*F24</f>
        <v>#REF!</v>
      </c>
      <c r="I24" s="37" t="e">
        <f>G24+H24</f>
        <v>#REF!</v>
      </c>
      <c r="K24" s="38" t="e">
        <f>#REF!</f>
        <v>#REF!</v>
      </c>
      <c r="L24" s="38" t="e">
        <f>#REF!</f>
        <v>#REF!</v>
      </c>
    </row>
    <row r="25" spans="1:12" s="2" customFormat="1" ht="11.25" x14ac:dyDescent="0.2">
      <c r="A25" s="12" t="s">
        <v>14</v>
      </c>
      <c r="B25" s="7"/>
      <c r="C25" s="8"/>
      <c r="D25" s="8"/>
      <c r="E25" s="26"/>
      <c r="F25" s="26"/>
      <c r="G25" s="26"/>
      <c r="H25" s="26"/>
      <c r="I25" s="27"/>
    </row>
    <row r="26" spans="1:12" x14ac:dyDescent="0.2">
      <c r="A26" s="11"/>
      <c r="B26" s="18" t="e">
        <f>#REF!</f>
        <v>#REF!</v>
      </c>
      <c r="C26" s="18">
        <v>5</v>
      </c>
      <c r="D26" s="18" t="s">
        <v>13</v>
      </c>
      <c r="E26" s="32" t="e">
        <f>#REF!</f>
        <v>#REF!</v>
      </c>
      <c r="F26" s="32" t="e">
        <f>#REF!</f>
        <v>#REF!</v>
      </c>
      <c r="G26" s="32" t="e">
        <f>C26*E26</f>
        <v>#REF!</v>
      </c>
      <c r="H26" s="32" t="e">
        <f>C26*F26</f>
        <v>#REF!</v>
      </c>
      <c r="I26" s="37" t="e">
        <f>G26+H26</f>
        <v>#REF!</v>
      </c>
      <c r="K26" s="38" t="e">
        <f>#REF!</f>
        <v>#REF!</v>
      </c>
      <c r="L26" s="38" t="e">
        <f>#REF!</f>
        <v>#REF!</v>
      </c>
    </row>
    <row r="27" spans="1:12" x14ac:dyDescent="0.2">
      <c r="A27" s="11"/>
      <c r="B27" s="18" t="e">
        <f>#REF!</f>
        <v>#REF!</v>
      </c>
      <c r="C27" s="18">
        <v>28</v>
      </c>
      <c r="D27" s="18" t="s">
        <v>8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38" t="e">
        <f>#REF!</f>
        <v>#REF!</v>
      </c>
      <c r="L27" s="38" t="e">
        <f>#REF!</f>
        <v>#REF!</v>
      </c>
    </row>
    <row r="28" spans="1:12" x14ac:dyDescent="0.2">
      <c r="A28" s="11"/>
      <c r="B28" s="18" t="e">
        <f>#REF!</f>
        <v>#REF!</v>
      </c>
      <c r="C28" s="18">
        <v>1</v>
      </c>
      <c r="D28" s="18" t="s">
        <v>10</v>
      </c>
      <c r="E28" s="32" t="e">
        <f>#REF!</f>
        <v>#REF!</v>
      </c>
      <c r="F28" s="32" t="e">
        <f>#REF!</f>
        <v>#REF!</v>
      </c>
      <c r="G28" s="32" t="e">
        <f>C28*E28</f>
        <v>#REF!</v>
      </c>
      <c r="H28" s="32" t="e">
        <f>C28*F28</f>
        <v>#REF!</v>
      </c>
      <c r="I28" s="37" t="e">
        <f>G28+H28</f>
        <v>#REF!</v>
      </c>
      <c r="K28" s="38" t="e">
        <f>#REF!</f>
        <v>#REF!</v>
      </c>
      <c r="L28" s="38" t="e">
        <f>#REF!</f>
        <v>#REF!</v>
      </c>
    </row>
    <row r="29" spans="1:12" s="2" customFormat="1" ht="11.25" x14ac:dyDescent="0.2">
      <c r="A29" s="12" t="s">
        <v>16</v>
      </c>
      <c r="B29" s="7"/>
      <c r="C29" s="8"/>
      <c r="D29" s="8"/>
      <c r="E29" s="26"/>
      <c r="F29" s="26"/>
      <c r="G29" s="26"/>
      <c r="H29" s="26"/>
      <c r="I29" s="27"/>
    </row>
    <row r="30" spans="1:12" x14ac:dyDescent="0.2">
      <c r="A30" s="11"/>
      <c r="B30" s="18" t="e">
        <f>#REF!</f>
        <v>#REF!</v>
      </c>
      <c r="C30" s="18">
        <v>1</v>
      </c>
      <c r="D30" s="18" t="s">
        <v>15</v>
      </c>
      <c r="E30" s="32" t="e">
        <f>#REF!</f>
        <v>#REF!</v>
      </c>
      <c r="F30" s="32" t="e">
        <f>#REF!</f>
        <v>#REF!</v>
      </c>
      <c r="G30" s="32" t="e">
        <f>C30*E30</f>
        <v>#REF!</v>
      </c>
      <c r="H30" s="32" t="e">
        <f>C30*F30</f>
        <v>#REF!</v>
      </c>
      <c r="I30" s="37" t="e">
        <f>G30+H30</f>
        <v>#REF!</v>
      </c>
      <c r="K30" s="38" t="e">
        <f>#REF!</f>
        <v>#REF!</v>
      </c>
      <c r="L30" s="38" t="e">
        <f>#REF!</f>
        <v>#REF!</v>
      </c>
    </row>
    <row r="31" spans="1:12" s="2" customFormat="1" ht="11.25" x14ac:dyDescent="0.2">
      <c r="A31" s="12" t="s">
        <v>2</v>
      </c>
      <c r="B31" s="7"/>
      <c r="C31" s="8"/>
      <c r="D31" s="8"/>
      <c r="E31" s="26"/>
      <c r="F31" s="26"/>
      <c r="G31" s="26"/>
      <c r="H31" s="26"/>
      <c r="I31" s="27"/>
    </row>
    <row r="32" spans="1:12" s="2" customFormat="1" ht="11.25" x14ac:dyDescent="0.2">
      <c r="A32" s="12"/>
      <c r="B32" s="18" t="e">
        <f>#REF!</f>
        <v>#REF!</v>
      </c>
      <c r="C32" s="18">
        <v>0</v>
      </c>
      <c r="D32" s="18" t="s">
        <v>15</v>
      </c>
      <c r="E32" s="32" t="e">
        <f>#REF!</f>
        <v>#REF!</v>
      </c>
      <c r="F32" s="32" t="e">
        <f>#REF!</f>
        <v>#REF!</v>
      </c>
      <c r="G32" s="32" t="e">
        <f>C32*E32</f>
        <v>#REF!</v>
      </c>
      <c r="H32" s="32" t="e">
        <f>C32*F32</f>
        <v>#REF!</v>
      </c>
      <c r="I32" s="33" t="e">
        <f>G32+H32</f>
        <v>#REF!</v>
      </c>
      <c r="K32" s="38" t="e">
        <f>#REF!</f>
        <v>#REF!</v>
      </c>
      <c r="L32" s="38" t="e">
        <f>#REF!</f>
        <v>#REF!</v>
      </c>
    </row>
    <row r="33" spans="1:15" x14ac:dyDescent="0.2">
      <c r="A33" s="11"/>
      <c r="B33" s="18" t="e">
        <f>#REF!</f>
        <v>#REF!</v>
      </c>
      <c r="C33" s="18">
        <v>1</v>
      </c>
      <c r="D33" s="18" t="s">
        <v>15</v>
      </c>
      <c r="E33" s="32" t="e">
        <f>#REF!</f>
        <v>#REF!</v>
      </c>
      <c r="F33" s="32" t="e">
        <f>#REF!</f>
        <v>#REF!</v>
      </c>
      <c r="G33" s="32" t="e">
        <f>C33*E33</f>
        <v>#REF!</v>
      </c>
      <c r="H33" s="32" t="e">
        <f>C33*F33</f>
        <v>#REF!</v>
      </c>
      <c r="I33" s="37" t="e">
        <f>G33+H33</f>
        <v>#REF!</v>
      </c>
      <c r="K33" s="38" t="e">
        <f>#REF!</f>
        <v>#REF!</v>
      </c>
      <c r="L33" s="38" t="e">
        <f>#REF!</f>
        <v>#REF!</v>
      </c>
    </row>
    <row r="34" spans="1:15" hidden="1" x14ac:dyDescent="0.2">
      <c r="A34" s="11"/>
      <c r="B34" s="18" t="e">
        <f>#REF!</f>
        <v>#REF!</v>
      </c>
      <c r="C34" s="18">
        <v>0</v>
      </c>
      <c r="D34" s="18" t="s">
        <v>15</v>
      </c>
      <c r="E34" s="32" t="e">
        <f>#REF!</f>
        <v>#REF!</v>
      </c>
      <c r="F34" s="32" t="e">
        <f>#REF!</f>
        <v>#REF!</v>
      </c>
      <c r="G34" s="32" t="e">
        <f>C34*E34</f>
        <v>#REF!</v>
      </c>
      <c r="H34" s="32" t="e">
        <f>C34*F34</f>
        <v>#REF!</v>
      </c>
      <c r="I34" s="37" t="e">
        <f>G34+H34</f>
        <v>#REF!</v>
      </c>
      <c r="K34" s="38" t="e">
        <f>#REF!</f>
        <v>#REF!</v>
      </c>
      <c r="L34" s="38" t="e">
        <f>#REF!</f>
        <v>#REF!</v>
      </c>
    </row>
    <row r="35" spans="1:15" x14ac:dyDescent="0.2">
      <c r="A35" s="11"/>
      <c r="B35" s="18" t="e">
        <f>#REF!</f>
        <v>#REF!</v>
      </c>
      <c r="C35" s="18">
        <v>1</v>
      </c>
      <c r="D35" s="18" t="s">
        <v>15</v>
      </c>
      <c r="E35" s="32" t="e">
        <f>#REF!</f>
        <v>#REF!</v>
      </c>
      <c r="F35" s="32" t="e">
        <f>#REF!</f>
        <v>#REF!</v>
      </c>
      <c r="G35" s="32" t="e">
        <f>C35*E35</f>
        <v>#REF!</v>
      </c>
      <c r="H35" s="32" t="e">
        <f>C35*F35</f>
        <v>#REF!</v>
      </c>
      <c r="I35" s="37" t="e">
        <f>G35+H35</f>
        <v>#REF!</v>
      </c>
      <c r="K35" s="38" t="e">
        <f>#REF!</f>
        <v>#REF!</v>
      </c>
      <c r="L35" s="38" t="e">
        <f>#REF!</f>
        <v>#REF!</v>
      </c>
    </row>
    <row r="36" spans="1:15" x14ac:dyDescent="0.2">
      <c r="A36" s="11"/>
      <c r="B36" s="18" t="e">
        <f>#REF!</f>
        <v>#REF!</v>
      </c>
      <c r="C36" s="18">
        <v>1</v>
      </c>
      <c r="D36" s="18" t="s">
        <v>15</v>
      </c>
      <c r="E36" s="32" t="e">
        <f>#REF!</f>
        <v>#REF!</v>
      </c>
      <c r="F36" s="32" t="e">
        <f>#REF!</f>
        <v>#REF!</v>
      </c>
      <c r="G36" s="32" t="e">
        <f>C36*E36</f>
        <v>#REF!</v>
      </c>
      <c r="H36" s="32" t="e">
        <f>C36*F36</f>
        <v>#REF!</v>
      </c>
      <c r="I36" s="37" t="e">
        <f>G36+H36</f>
        <v>#REF!</v>
      </c>
      <c r="K36" s="38" t="e">
        <f>#REF!</f>
        <v>#REF!</v>
      </c>
      <c r="L36" s="38" t="e">
        <f>#REF!</f>
        <v>#REF!</v>
      </c>
    </row>
    <row r="37" spans="1:15" ht="13.5" thickBot="1" x14ac:dyDescent="0.25">
      <c r="A37" s="13"/>
      <c r="B37" s="9"/>
      <c r="C37" s="9"/>
      <c r="D37" s="9"/>
      <c r="E37" s="28"/>
      <c r="F37" s="29" t="s">
        <v>20</v>
      </c>
      <c r="G37" s="34" t="e">
        <f>SUM(G8:G36)</f>
        <v>#REF!</v>
      </c>
      <c r="H37" s="34" t="e">
        <f>SUM(H8:H36)</f>
        <v>#REF!</v>
      </c>
      <c r="I37" s="53" t="e">
        <f>SUM(I8:I36)</f>
        <v>#REF!</v>
      </c>
      <c r="K37" s="34" t="e">
        <f>SUMPRODUCT(K7:K36,C7:C36)</f>
        <v>#REF!</v>
      </c>
      <c r="L37" s="34" t="e">
        <f>SUMPRODUCT(L7:L36,C7:C36)</f>
        <v>#REF!</v>
      </c>
      <c r="M37" s="4" t="e">
        <f>SUM(K37:L37)</f>
        <v>#REF!</v>
      </c>
    </row>
    <row r="38" spans="1:15" x14ac:dyDescent="0.2">
      <c r="A38" s="30"/>
      <c r="B38" s="30"/>
      <c r="C38" s="30"/>
      <c r="D38" s="30"/>
      <c r="E38" s="42"/>
      <c r="F38" s="43"/>
      <c r="G38" s="44"/>
      <c r="H38" s="44" t="s">
        <v>37</v>
      </c>
      <c r="I38" s="45" t="e">
        <f>I37*1.27</f>
        <v>#REF!</v>
      </c>
      <c r="L38" s="35" t="s">
        <v>36</v>
      </c>
      <c r="M38" s="61" t="e">
        <f>I37-M37</f>
        <v>#REF!</v>
      </c>
      <c r="N38" s="36" t="e">
        <f>M38/M37</f>
        <v>#REF!</v>
      </c>
      <c r="O38" s="60" t="s">
        <v>85</v>
      </c>
    </row>
    <row r="39" spans="1:15" x14ac:dyDescent="0.2">
      <c r="A39" s="30"/>
      <c r="B39" s="48"/>
      <c r="C39" s="48"/>
      <c r="D39" s="48"/>
      <c r="E39" s="49"/>
      <c r="F39" s="50"/>
      <c r="G39" s="51"/>
      <c r="H39" s="51"/>
      <c r="I39" s="52"/>
      <c r="J39" s="67" t="s">
        <v>83</v>
      </c>
      <c r="K39" s="68" t="e">
        <f>#REF!</f>
        <v>#REF!</v>
      </c>
      <c r="L39" s="67"/>
      <c r="N39" s="36" t="e">
        <f>M38/I37</f>
        <v>#REF!</v>
      </c>
      <c r="O39" s="60" t="s">
        <v>86</v>
      </c>
    </row>
    <row r="40" spans="1:15" x14ac:dyDescent="0.2">
      <c r="A40"/>
      <c r="B40" s="60" t="s">
        <v>87</v>
      </c>
      <c r="C40"/>
      <c r="D40"/>
      <c r="H40" s="46"/>
      <c r="I40" s="47"/>
      <c r="J40" s="67" t="s">
        <v>84</v>
      </c>
      <c r="K40" s="68" t="e">
        <f>K39-I37</f>
        <v>#REF!</v>
      </c>
      <c r="L40" s="69" t="e">
        <f>K40/K39</f>
        <v>#REF!</v>
      </c>
    </row>
    <row r="41" spans="1:15" x14ac:dyDescent="0.2">
      <c r="A41"/>
      <c r="B41"/>
      <c r="C41"/>
      <c r="D41"/>
      <c r="H41" s="4"/>
    </row>
    <row r="42" spans="1:15" x14ac:dyDescent="0.2">
      <c r="A42"/>
      <c r="B42"/>
      <c r="C42"/>
      <c r="D42"/>
    </row>
    <row r="43" spans="1:15" x14ac:dyDescent="0.2">
      <c r="A43"/>
      <c r="B43"/>
      <c r="C43"/>
      <c r="D43"/>
      <c r="E43" s="60" t="s">
        <v>60</v>
      </c>
    </row>
    <row r="44" spans="1:15" x14ac:dyDescent="0.2">
      <c r="A44"/>
      <c r="B44"/>
      <c r="C44"/>
      <c r="D44"/>
      <c r="E44" s="60" t="s">
        <v>61</v>
      </c>
    </row>
    <row r="45" spans="1:15" x14ac:dyDescent="0.2">
      <c r="A45"/>
      <c r="B45"/>
      <c r="C45"/>
      <c r="D45"/>
    </row>
    <row r="46" spans="1:15" x14ac:dyDescent="0.2">
      <c r="A46"/>
      <c r="B46"/>
      <c r="C46"/>
      <c r="D46"/>
    </row>
    <row r="47" spans="1:15" x14ac:dyDescent="0.2">
      <c r="A47"/>
      <c r="B47"/>
      <c r="C47"/>
      <c r="D47"/>
    </row>
    <row r="48" spans="1:15" x14ac:dyDescent="0.2">
      <c r="A48"/>
      <c r="B48"/>
      <c r="C48"/>
      <c r="D48"/>
    </row>
    <row r="49" customFormat="1" x14ac:dyDescent="0.2"/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verticalDpi="300" r:id="rId1"/>
  <rowBreaks count="1" manualBreakCount="1">
    <brk id="24" max="8" man="1"/>
  </rowBreaks>
  <colBreaks count="1" manualBreakCount="1">
    <brk id="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B3B64-F8CB-451F-9260-33145087E730}">
  <sheetPr>
    <tabColor rgb="FF00B0F0"/>
    <pageSetUpPr fitToPage="1"/>
  </sheetPr>
  <dimension ref="A1:O50"/>
  <sheetViews>
    <sheetView view="pageBreakPreview" topLeftCell="A16" zoomScaleNormal="100" zoomScaleSheetLayoutView="100" workbookViewId="0">
      <selection activeCell="S22" sqref="S22"/>
    </sheetView>
  </sheetViews>
  <sheetFormatPr defaultRowHeight="12.75" x14ac:dyDescent="0.2"/>
  <cols>
    <col min="1" max="1" width="2" style="3" customWidth="1"/>
    <col min="2" max="2" width="58.85546875" style="2" customWidth="1"/>
    <col min="3" max="3" width="9.85546875" style="31" customWidth="1"/>
    <col min="4" max="4" width="10.140625" style="2" customWidth="1"/>
    <col min="5" max="9" width="10.85546875" customWidth="1"/>
    <col min="10" max="10" width="10.85546875" bestFit="1" customWidth="1"/>
    <col min="11" max="11" width="12.42578125" bestFit="1" customWidth="1"/>
    <col min="12" max="12" width="9.5703125" bestFit="1" customWidth="1"/>
    <col min="13" max="13" width="12.42578125" bestFit="1" customWidth="1"/>
    <col min="14" max="14" width="4.85546875" bestFit="1" customWidth="1"/>
    <col min="15" max="15" width="11.42578125" bestFit="1" customWidth="1"/>
  </cols>
  <sheetData>
    <row r="1" spans="1:12" ht="42.75" customHeight="1" x14ac:dyDescent="0.2"/>
    <row r="2" spans="1:12" ht="18" x14ac:dyDescent="0.25">
      <c r="A2" s="62" t="s">
        <v>17</v>
      </c>
      <c r="B2" s="63"/>
      <c r="C2" s="64"/>
      <c r="D2" s="63"/>
      <c r="E2" s="63"/>
      <c r="F2" s="63"/>
      <c r="G2" s="23" t="s">
        <v>79</v>
      </c>
      <c r="H2" s="20"/>
      <c r="I2" s="22"/>
    </row>
    <row r="3" spans="1:12" ht="15.75" x14ac:dyDescent="0.25">
      <c r="A3" s="19" t="s">
        <v>35</v>
      </c>
      <c r="B3" s="19"/>
      <c r="C3" s="19" t="s">
        <v>91</v>
      </c>
      <c r="D3" s="19"/>
      <c r="E3" s="19"/>
      <c r="F3" s="19"/>
      <c r="G3" s="19"/>
      <c r="H3" s="19"/>
      <c r="I3" s="19"/>
    </row>
    <row r="4" spans="1:12" ht="19.5" x14ac:dyDescent="0.35">
      <c r="A4" s="19" t="s">
        <v>57</v>
      </c>
      <c r="B4" s="23"/>
      <c r="C4" s="23"/>
      <c r="D4" s="23"/>
      <c r="E4" s="23"/>
      <c r="F4" s="23"/>
      <c r="G4" s="23"/>
      <c r="H4" s="23"/>
      <c r="I4" s="23"/>
    </row>
    <row r="5" spans="1:12" ht="18.75" thickBot="1" x14ac:dyDescent="0.3">
      <c r="A5" s="19" t="s">
        <v>92</v>
      </c>
      <c r="B5" s="23"/>
      <c r="C5" s="23"/>
      <c r="D5" s="23"/>
      <c r="E5" s="23"/>
      <c r="F5" s="23"/>
      <c r="G5" s="23"/>
      <c r="H5" s="23"/>
      <c r="I5" s="23"/>
    </row>
    <row r="6" spans="1:12" s="1" customFormat="1" ht="23.25" thickBot="1" x14ac:dyDescent="0.25">
      <c r="A6" s="17"/>
      <c r="B6" s="14" t="s">
        <v>6</v>
      </c>
      <c r="C6" s="15" t="s">
        <v>39</v>
      </c>
      <c r="D6" s="14" t="s">
        <v>40</v>
      </c>
      <c r="E6" s="14" t="s">
        <v>29</v>
      </c>
      <c r="F6" s="14" t="s">
        <v>30</v>
      </c>
      <c r="G6" s="14" t="s">
        <v>31</v>
      </c>
      <c r="H6" s="14" t="s">
        <v>32</v>
      </c>
      <c r="I6" s="16" t="s">
        <v>33</v>
      </c>
    </row>
    <row r="7" spans="1:12" ht="12.75" customHeight="1" x14ac:dyDescent="0.2">
      <c r="A7" s="39" t="s">
        <v>18</v>
      </c>
      <c r="B7" s="40"/>
      <c r="C7" s="40"/>
      <c r="D7" s="40"/>
      <c r="E7" s="40"/>
      <c r="F7" s="40"/>
      <c r="G7" s="40"/>
      <c r="H7" s="40"/>
      <c r="I7" s="41"/>
      <c r="K7" s="38"/>
      <c r="L7" s="38"/>
    </row>
    <row r="8" spans="1:12" x14ac:dyDescent="0.2">
      <c r="A8" s="11"/>
      <c r="B8" s="18" t="e">
        <f>#REF!</f>
        <v>#REF!</v>
      </c>
      <c r="C8" s="24">
        <f>2*2*2.5*6</f>
        <v>60</v>
      </c>
      <c r="D8" s="25" t="s">
        <v>7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38" t="e">
        <f>#REF!</f>
        <v>#REF!</v>
      </c>
      <c r="L8" s="38" t="e">
        <f>#REF!</f>
        <v>#REF!</v>
      </c>
    </row>
    <row r="9" spans="1:12" x14ac:dyDescent="0.2">
      <c r="A9" s="11"/>
      <c r="B9" s="18" t="e">
        <f>#REF!</f>
        <v>#REF!</v>
      </c>
      <c r="C9" s="18">
        <v>6</v>
      </c>
      <c r="D9" s="18" t="s">
        <v>10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38" t="e">
        <f>#REF!</f>
        <v>#REF!</v>
      </c>
      <c r="L9" s="38" t="e">
        <f>#REF!</f>
        <v>#REF!</v>
      </c>
    </row>
    <row r="10" spans="1:12" s="2" customFormat="1" ht="11.25" x14ac:dyDescent="0.2">
      <c r="A10" s="11"/>
      <c r="B10" s="18" t="e">
        <f>#REF!</f>
        <v>#REF!</v>
      </c>
      <c r="C10" s="18">
        <v>365</v>
      </c>
      <c r="D10" s="18" t="s">
        <v>8</v>
      </c>
      <c r="E10" s="32" t="e">
        <f>#REF!</f>
        <v>#REF!</v>
      </c>
      <c r="F10" s="32" t="e">
        <f>#REF!</f>
        <v>#REF!</v>
      </c>
      <c r="G10" s="32" t="e">
        <f>C10*E10</f>
        <v>#REF!</v>
      </c>
      <c r="H10" s="32" t="e">
        <f>F10*C10</f>
        <v>#REF!</v>
      </c>
      <c r="I10" s="37" t="e">
        <f>G10+H10</f>
        <v>#REF!</v>
      </c>
      <c r="K10" s="38" t="e">
        <f>#REF!</f>
        <v>#REF!</v>
      </c>
      <c r="L10" s="38" t="e">
        <f>#REF!</f>
        <v>#REF!</v>
      </c>
    </row>
    <row r="11" spans="1:12" s="2" customFormat="1" ht="11.25" x14ac:dyDescent="0.2">
      <c r="A11" s="12" t="s">
        <v>0</v>
      </c>
      <c r="B11" s="7"/>
      <c r="C11" s="8"/>
      <c r="D11" s="8"/>
      <c r="E11" s="26"/>
      <c r="F11" s="26"/>
      <c r="G11" s="26"/>
      <c r="H11" s="26"/>
      <c r="I11" s="27"/>
    </row>
    <row r="12" spans="1:12" s="2" customFormat="1" ht="11.25" x14ac:dyDescent="0.2">
      <c r="A12" s="11"/>
      <c r="B12" s="18" t="e">
        <f>#REF!</f>
        <v>#REF!</v>
      </c>
      <c r="C12" s="18">
        <v>50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38" t="e">
        <f>#REF!</f>
        <v>#REF!</v>
      </c>
      <c r="L12" s="38" t="e">
        <f>#REF!</f>
        <v>#REF!</v>
      </c>
    </row>
    <row r="13" spans="1:12" x14ac:dyDescent="0.2">
      <c r="A13" s="11"/>
      <c r="B13" s="18" t="e">
        <f>#REF!</f>
        <v>#REF!</v>
      </c>
      <c r="C13" s="18">
        <v>365</v>
      </c>
      <c r="D13" s="18" t="s">
        <v>8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38" t="e">
        <f>#REF!</f>
        <v>#REF!</v>
      </c>
      <c r="L13" s="38" t="e">
        <f>#REF!</f>
        <v>#REF!</v>
      </c>
    </row>
    <row r="14" spans="1:12" x14ac:dyDescent="0.2">
      <c r="A14" s="11"/>
      <c r="B14" s="18" t="e">
        <f>#REF!</f>
        <v>#REF!</v>
      </c>
      <c r="C14" s="18">
        <v>365</v>
      </c>
      <c r="D14" s="18" t="s">
        <v>8</v>
      </c>
      <c r="E14" s="32" t="e">
        <f>#REF!</f>
        <v>#REF!</v>
      </c>
      <c r="F14" s="32" t="e">
        <f>#REF!</f>
        <v>#REF!</v>
      </c>
      <c r="G14" s="32" t="e">
        <f>C14*E14</f>
        <v>#REF!</v>
      </c>
      <c r="H14" s="32" t="e">
        <f>F14*C14</f>
        <v>#REF!</v>
      </c>
      <c r="I14" s="37" t="e">
        <f>G14+H14</f>
        <v>#REF!</v>
      </c>
      <c r="K14" s="38" t="e">
        <f>#REF!</f>
        <v>#REF!</v>
      </c>
      <c r="L14" s="38" t="e">
        <f>#REF!</f>
        <v>#REF!</v>
      </c>
    </row>
    <row r="15" spans="1:12" x14ac:dyDescent="0.2">
      <c r="A15" s="11"/>
      <c r="B15" s="18" t="e">
        <f>#REF!</f>
        <v>#REF!</v>
      </c>
      <c r="C15" s="18">
        <v>14</v>
      </c>
      <c r="D15" s="18" t="s">
        <v>10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F15*C15</f>
        <v>#REF!</v>
      </c>
      <c r="I15" s="37" t="e">
        <f>G15+H15</f>
        <v>#REF!</v>
      </c>
      <c r="K15" s="38" t="e">
        <f>#REF!</f>
        <v>#REF!</v>
      </c>
      <c r="L15" s="38" t="e">
        <f>#REF!</f>
        <v>#REF!</v>
      </c>
    </row>
    <row r="16" spans="1:12" s="2" customFormat="1" ht="11.25" x14ac:dyDescent="0.2">
      <c r="A16" s="12" t="s">
        <v>11</v>
      </c>
      <c r="B16" s="7"/>
      <c r="C16" s="8"/>
      <c r="D16" s="8"/>
      <c r="E16" s="26"/>
      <c r="F16" s="26"/>
      <c r="G16" s="26"/>
      <c r="H16" s="26"/>
      <c r="I16" s="27"/>
    </row>
    <row r="17" spans="1:12" x14ac:dyDescent="0.2">
      <c r="A17" s="11"/>
      <c r="B17" s="18" t="e">
        <f>#REF!</f>
        <v>#REF!</v>
      </c>
      <c r="C17" s="18">
        <v>50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 t="shared" ref="G17:G22" si="0">C17*E17</f>
        <v>#REF!</v>
      </c>
      <c r="H17" s="32" t="e">
        <f t="shared" ref="H17:H22" si="1">C17*F17</f>
        <v>#REF!</v>
      </c>
      <c r="I17" s="37" t="e">
        <f t="shared" ref="I17:I22" si="2">G17+H17</f>
        <v>#REF!</v>
      </c>
      <c r="K17" s="38" t="e">
        <f>#REF!</f>
        <v>#REF!</v>
      </c>
      <c r="L17" s="38" t="e">
        <f>#REF!</f>
        <v>#REF!</v>
      </c>
    </row>
    <row r="18" spans="1:12" x14ac:dyDescent="0.2">
      <c r="A18" s="11"/>
      <c r="B18" s="18" t="e">
        <f>#REF!</f>
        <v>#REF!</v>
      </c>
      <c r="C18" s="18">
        <v>125</v>
      </c>
      <c r="D18" s="18" t="s">
        <v>8</v>
      </c>
      <c r="E18" s="32" t="e">
        <f>#REF!</f>
        <v>#REF!</v>
      </c>
      <c r="F18" s="32" t="e">
        <f>#REF!</f>
        <v>#REF!</v>
      </c>
      <c r="G18" s="32" t="e">
        <f t="shared" si="0"/>
        <v>#REF!</v>
      </c>
      <c r="H18" s="32" t="e">
        <f t="shared" si="1"/>
        <v>#REF!</v>
      </c>
      <c r="I18" s="37" t="e">
        <f t="shared" si="2"/>
        <v>#REF!</v>
      </c>
      <c r="K18" s="38" t="e">
        <f>#REF!</f>
        <v>#REF!</v>
      </c>
      <c r="L18" s="38" t="e">
        <f>#REF!</f>
        <v>#REF!</v>
      </c>
    </row>
    <row r="19" spans="1:12" x14ac:dyDescent="0.2">
      <c r="A19" s="11"/>
      <c r="B19" s="18" t="e">
        <f>#REF!</f>
        <v>#REF!</v>
      </c>
      <c r="C19" s="18">
        <v>190</v>
      </c>
      <c r="D19" s="18" t="s">
        <v>8</v>
      </c>
      <c r="E19" s="32" t="e">
        <f>#REF!</f>
        <v>#REF!</v>
      </c>
      <c r="F19" s="32" t="e">
        <f>#REF!</f>
        <v>#REF!</v>
      </c>
      <c r="G19" s="32" t="e">
        <f t="shared" si="0"/>
        <v>#REF!</v>
      </c>
      <c r="H19" s="32" t="e">
        <f t="shared" si="1"/>
        <v>#REF!</v>
      </c>
      <c r="I19" s="37" t="e">
        <f t="shared" si="2"/>
        <v>#REF!</v>
      </c>
      <c r="K19" s="38" t="e">
        <f>#REF!</f>
        <v>#REF!</v>
      </c>
      <c r="L19" s="38" t="e">
        <f>#REF!</f>
        <v>#REF!</v>
      </c>
    </row>
    <row r="20" spans="1:12" x14ac:dyDescent="0.2">
      <c r="A20" s="11"/>
      <c r="B20" s="18" t="e">
        <f>#REF!</f>
        <v>#REF!</v>
      </c>
      <c r="C20" s="18">
        <v>125</v>
      </c>
      <c r="D20" s="18" t="s">
        <v>8</v>
      </c>
      <c r="E20" s="32" t="e">
        <f>#REF!</f>
        <v>#REF!</v>
      </c>
      <c r="F20" s="32" t="e">
        <f>#REF!</f>
        <v>#REF!</v>
      </c>
      <c r="G20" s="32" t="e">
        <f t="shared" si="0"/>
        <v>#REF!</v>
      </c>
      <c r="H20" s="32" t="e">
        <f t="shared" si="1"/>
        <v>#REF!</v>
      </c>
      <c r="I20" s="37" t="e">
        <f t="shared" si="2"/>
        <v>#REF!</v>
      </c>
      <c r="K20" s="38" t="e">
        <f>#REF!</f>
        <v>#REF!</v>
      </c>
      <c r="L20" s="38" t="e">
        <f>#REF!</f>
        <v>#REF!</v>
      </c>
    </row>
    <row r="21" spans="1:12" x14ac:dyDescent="0.2">
      <c r="A21" s="11"/>
      <c r="B21" s="18" t="e">
        <f>#REF!</f>
        <v>#REF!</v>
      </c>
      <c r="C21" s="18">
        <v>190</v>
      </c>
      <c r="D21" s="18" t="s">
        <v>8</v>
      </c>
      <c r="E21" s="32" t="e">
        <f>#REF!</f>
        <v>#REF!</v>
      </c>
      <c r="F21" s="32" t="e">
        <f>#REF!</f>
        <v>#REF!</v>
      </c>
      <c r="G21" s="32" t="e">
        <f t="shared" si="0"/>
        <v>#REF!</v>
      </c>
      <c r="H21" s="32" t="e">
        <f t="shared" si="1"/>
        <v>#REF!</v>
      </c>
      <c r="I21" s="37" t="e">
        <f t="shared" si="2"/>
        <v>#REF!</v>
      </c>
      <c r="K21" s="38" t="e">
        <f>#REF!</f>
        <v>#REF!</v>
      </c>
      <c r="L21" s="38" t="e">
        <f>#REF!</f>
        <v>#REF!</v>
      </c>
    </row>
    <row r="22" spans="1:12" x14ac:dyDescent="0.2">
      <c r="A22" s="11"/>
      <c r="B22" s="18" t="e">
        <f>#REF!</f>
        <v>#REF!</v>
      </c>
      <c r="C22" s="18">
        <f>C25*(20+2+5)</f>
        <v>972</v>
      </c>
      <c r="D22" s="18" t="s">
        <v>8</v>
      </c>
      <c r="E22" s="32" t="e">
        <f>#REF!</f>
        <v>#REF!</v>
      </c>
      <c r="F22" s="32" t="e">
        <f>#REF!</f>
        <v>#REF!</v>
      </c>
      <c r="G22" s="32" t="e">
        <f t="shared" si="0"/>
        <v>#REF!</v>
      </c>
      <c r="H22" s="32" t="e">
        <f t="shared" si="1"/>
        <v>#REF!</v>
      </c>
      <c r="I22" s="37" t="e">
        <f t="shared" si="2"/>
        <v>#REF!</v>
      </c>
      <c r="K22" s="38" t="e">
        <f>#REF!</f>
        <v>#REF!</v>
      </c>
      <c r="L22" s="38" t="e">
        <f>#REF!</f>
        <v>#REF!</v>
      </c>
    </row>
    <row r="23" spans="1:12" s="2" customFormat="1" ht="11.25" x14ac:dyDescent="0.2">
      <c r="A23" s="12" t="s">
        <v>12</v>
      </c>
      <c r="B23" s="7"/>
      <c r="C23" s="8"/>
      <c r="D23" s="8"/>
      <c r="E23" s="26"/>
      <c r="F23" s="26"/>
      <c r="G23" s="26"/>
      <c r="H23" s="26"/>
      <c r="I23" s="27"/>
    </row>
    <row r="24" spans="1:12" x14ac:dyDescent="0.2">
      <c r="A24" s="11"/>
      <c r="B24" s="18" t="e">
        <f>#REF!</f>
        <v>#REF!</v>
      </c>
      <c r="C24" s="18">
        <v>6</v>
      </c>
      <c r="D24" s="18" t="s">
        <v>13</v>
      </c>
      <c r="E24" s="32" t="e">
        <f>#REF!</f>
        <v>#REF!</v>
      </c>
      <c r="F24" s="32" t="e">
        <f>#REF!</f>
        <v>#REF!</v>
      </c>
      <c r="G24" s="32" t="e">
        <f>C24*E24</f>
        <v>#REF!</v>
      </c>
      <c r="H24" s="32" t="e">
        <f>C24*F24</f>
        <v>#REF!</v>
      </c>
      <c r="I24" s="37" t="e">
        <f>G24+H24</f>
        <v>#REF!</v>
      </c>
      <c r="K24" s="38" t="e">
        <f>#REF!</f>
        <v>#REF!</v>
      </c>
      <c r="L24" s="38" t="e">
        <f>#REF!</f>
        <v>#REF!</v>
      </c>
    </row>
    <row r="25" spans="1:12" x14ac:dyDescent="0.2">
      <c r="A25" s="11"/>
      <c r="B25" s="18" t="e">
        <f>#REF!</f>
        <v>#REF!</v>
      </c>
      <c r="C25" s="18">
        <f>6*6</f>
        <v>36</v>
      </c>
      <c r="D25" s="18" t="s">
        <v>13</v>
      </c>
      <c r="E25" s="32" t="e">
        <f>#REF!</f>
        <v>#REF!</v>
      </c>
      <c r="F25" s="32" t="e">
        <f>#REF!</f>
        <v>#REF!</v>
      </c>
      <c r="G25" s="32" t="e">
        <f>C25*E25</f>
        <v>#REF!</v>
      </c>
      <c r="H25" s="32" t="e">
        <f>C25*F25</f>
        <v>#REF!</v>
      </c>
      <c r="I25" s="37" t="e">
        <f>G25+H25</f>
        <v>#REF!</v>
      </c>
      <c r="K25" s="38" t="e">
        <f>#REF!</f>
        <v>#REF!</v>
      </c>
      <c r="L25" s="38" t="e">
        <f>#REF!</f>
        <v>#REF!</v>
      </c>
    </row>
    <row r="26" spans="1:12" x14ac:dyDescent="0.2">
      <c r="A26" s="11"/>
      <c r="B26" s="18" t="e">
        <f>#REF!</f>
        <v>#REF!</v>
      </c>
      <c r="C26" s="18">
        <v>6</v>
      </c>
      <c r="D26" s="18" t="s">
        <v>13</v>
      </c>
      <c r="E26" s="32" t="e">
        <f>#REF!</f>
        <v>#REF!</v>
      </c>
      <c r="F26" s="32" t="e">
        <f>#REF!</f>
        <v>#REF!</v>
      </c>
      <c r="G26" s="32" t="e">
        <f>C26*E26</f>
        <v>#REF!</v>
      </c>
      <c r="H26" s="32" t="e">
        <f>C26*F26</f>
        <v>#REF!</v>
      </c>
      <c r="I26" s="37" t="e">
        <f>G26+H26</f>
        <v>#REF!</v>
      </c>
      <c r="K26" s="38" t="e">
        <f>#REF!</f>
        <v>#REF!</v>
      </c>
      <c r="L26" s="38" t="e">
        <f>#REF!</f>
        <v>#REF!</v>
      </c>
    </row>
    <row r="27" spans="1:12" s="2" customFormat="1" ht="11.25" x14ac:dyDescent="0.2">
      <c r="A27" s="12" t="s">
        <v>14</v>
      </c>
      <c r="B27" s="7"/>
      <c r="C27" s="8"/>
      <c r="D27" s="8"/>
      <c r="E27" s="26"/>
      <c r="F27" s="26"/>
      <c r="G27" s="26"/>
      <c r="H27" s="26"/>
      <c r="I27" s="27"/>
    </row>
    <row r="28" spans="1:12" x14ac:dyDescent="0.2">
      <c r="A28" s="11"/>
      <c r="B28" s="18" t="e">
        <f>#REF!</f>
        <v>#REF!</v>
      </c>
      <c r="C28" s="18">
        <v>8</v>
      </c>
      <c r="D28" s="18" t="s">
        <v>13</v>
      </c>
      <c r="E28" s="32" t="e">
        <f>#REF!</f>
        <v>#REF!</v>
      </c>
      <c r="F28" s="32" t="e">
        <f>#REF!</f>
        <v>#REF!</v>
      </c>
      <c r="G28" s="32" t="e">
        <f>C28*E28</f>
        <v>#REF!</v>
      </c>
      <c r="H28" s="32" t="e">
        <f>C28*F28</f>
        <v>#REF!</v>
      </c>
      <c r="I28" s="37" t="e">
        <f>G28+H28</f>
        <v>#REF!</v>
      </c>
      <c r="K28" s="38" t="e">
        <f>#REF!</f>
        <v>#REF!</v>
      </c>
      <c r="L28" s="38" t="e">
        <f>#REF!</f>
        <v>#REF!</v>
      </c>
    </row>
    <row r="29" spans="1:12" x14ac:dyDescent="0.2">
      <c r="A29" s="11"/>
      <c r="B29" s="18" t="e">
        <f>#REF!</f>
        <v>#REF!</v>
      </c>
      <c r="C29" s="18">
        <v>42</v>
      </c>
      <c r="D29" s="18" t="s">
        <v>8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38" t="e">
        <f>#REF!</f>
        <v>#REF!</v>
      </c>
      <c r="L29" s="38" t="e">
        <f>#REF!</f>
        <v>#REF!</v>
      </c>
    </row>
    <row r="30" spans="1:12" x14ac:dyDescent="0.2">
      <c r="A30" s="11"/>
      <c r="B30" s="18" t="e">
        <f>#REF!</f>
        <v>#REF!</v>
      </c>
      <c r="C30" s="18">
        <v>1</v>
      </c>
      <c r="D30" s="18" t="s">
        <v>10</v>
      </c>
      <c r="E30" s="32" t="e">
        <f>#REF!</f>
        <v>#REF!</v>
      </c>
      <c r="F30" s="32" t="e">
        <f>#REF!</f>
        <v>#REF!</v>
      </c>
      <c r="G30" s="32" t="e">
        <f>C30*E30</f>
        <v>#REF!</v>
      </c>
      <c r="H30" s="32" t="e">
        <f>C30*F30</f>
        <v>#REF!</v>
      </c>
      <c r="I30" s="37" t="e">
        <f>G30+H30</f>
        <v>#REF!</v>
      </c>
      <c r="K30" s="38" t="e">
        <f>#REF!</f>
        <v>#REF!</v>
      </c>
      <c r="L30" s="38" t="e">
        <f>#REF!</f>
        <v>#REF!</v>
      </c>
    </row>
    <row r="31" spans="1:12" s="2" customFormat="1" ht="11.25" x14ac:dyDescent="0.2">
      <c r="A31" s="12" t="s">
        <v>16</v>
      </c>
      <c r="B31" s="7"/>
      <c r="C31" s="8"/>
      <c r="D31" s="8"/>
      <c r="E31" s="26"/>
      <c r="F31" s="26"/>
      <c r="G31" s="26"/>
      <c r="H31" s="26"/>
      <c r="I31" s="27"/>
    </row>
    <row r="32" spans="1:12" x14ac:dyDescent="0.2">
      <c r="A32" s="11"/>
      <c r="B32" s="18" t="e">
        <f>#REF!</f>
        <v>#REF!</v>
      </c>
      <c r="C32" s="18">
        <v>1</v>
      </c>
      <c r="D32" s="18" t="s">
        <v>15</v>
      </c>
      <c r="E32" s="32" t="e">
        <f>#REF!</f>
        <v>#REF!</v>
      </c>
      <c r="F32" s="32" t="e">
        <f>#REF!</f>
        <v>#REF!</v>
      </c>
      <c r="G32" s="32" t="e">
        <f>C32*E32</f>
        <v>#REF!</v>
      </c>
      <c r="H32" s="32" t="e">
        <f>C32*F32</f>
        <v>#REF!</v>
      </c>
      <c r="I32" s="37" t="e">
        <f>G32+H32</f>
        <v>#REF!</v>
      </c>
      <c r="K32" s="38" t="e">
        <f>#REF!</f>
        <v>#REF!</v>
      </c>
      <c r="L32" s="38" t="e">
        <f>#REF!</f>
        <v>#REF!</v>
      </c>
    </row>
    <row r="33" spans="1:15" s="2" customFormat="1" ht="11.25" x14ac:dyDescent="0.2">
      <c r="A33" s="12" t="s">
        <v>2</v>
      </c>
      <c r="B33" s="7"/>
      <c r="C33" s="8"/>
      <c r="D33" s="8"/>
      <c r="E33" s="26"/>
      <c r="F33" s="26"/>
      <c r="G33" s="26"/>
      <c r="H33" s="26"/>
      <c r="I33" s="27"/>
    </row>
    <row r="34" spans="1:15" s="2" customFormat="1" ht="11.25" x14ac:dyDescent="0.2">
      <c r="A34" s="12"/>
      <c r="B34" s="18" t="e">
        <f>#REF!</f>
        <v>#REF!</v>
      </c>
      <c r="C34" s="18">
        <v>1</v>
      </c>
      <c r="D34" s="18" t="s">
        <v>15</v>
      </c>
      <c r="E34" s="32" t="e">
        <f>#REF!</f>
        <v>#REF!</v>
      </c>
      <c r="F34" s="32" t="e">
        <f>#REF!</f>
        <v>#REF!</v>
      </c>
      <c r="G34" s="32" t="e">
        <f>C34*E34</f>
        <v>#REF!</v>
      </c>
      <c r="H34" s="32" t="e">
        <f>C34*F34</f>
        <v>#REF!</v>
      </c>
      <c r="I34" s="33" t="e">
        <f>G34+H34</f>
        <v>#REF!</v>
      </c>
      <c r="K34" s="38" t="e">
        <f>#REF!</f>
        <v>#REF!</v>
      </c>
      <c r="L34" s="38" t="e">
        <f>#REF!</f>
        <v>#REF!</v>
      </c>
    </row>
    <row r="35" spans="1:15" x14ac:dyDescent="0.2">
      <c r="A35" s="11"/>
      <c r="B35" s="18" t="e">
        <f>#REF!</f>
        <v>#REF!</v>
      </c>
      <c r="C35" s="18">
        <v>1</v>
      </c>
      <c r="D35" s="18" t="s">
        <v>15</v>
      </c>
      <c r="E35" s="32" t="e">
        <f>#REF!</f>
        <v>#REF!</v>
      </c>
      <c r="F35" s="32" t="e">
        <f>#REF!</f>
        <v>#REF!</v>
      </c>
      <c r="G35" s="32" t="e">
        <f>C35*E35</f>
        <v>#REF!</v>
      </c>
      <c r="H35" s="32" t="e">
        <f>C35*F35</f>
        <v>#REF!</v>
      </c>
      <c r="I35" s="37" t="e">
        <f>G35+H35</f>
        <v>#REF!</v>
      </c>
      <c r="K35" s="38" t="e">
        <f>#REF!</f>
        <v>#REF!</v>
      </c>
      <c r="L35" s="38" t="e">
        <f>#REF!</f>
        <v>#REF!</v>
      </c>
    </row>
    <row r="36" spans="1:15" hidden="1" x14ac:dyDescent="0.2">
      <c r="A36" s="11"/>
      <c r="B36" s="18" t="e">
        <f>#REF!</f>
        <v>#REF!</v>
      </c>
      <c r="C36" s="18">
        <v>0</v>
      </c>
      <c r="D36" s="18" t="s">
        <v>15</v>
      </c>
      <c r="E36" s="32" t="e">
        <f>#REF!</f>
        <v>#REF!</v>
      </c>
      <c r="F36" s="32" t="e">
        <f>#REF!</f>
        <v>#REF!</v>
      </c>
      <c r="G36" s="32" t="e">
        <f>C36*E36</f>
        <v>#REF!</v>
      </c>
      <c r="H36" s="32" t="e">
        <f>C36*F36</f>
        <v>#REF!</v>
      </c>
      <c r="I36" s="37" t="e">
        <f>G36+H36</f>
        <v>#REF!</v>
      </c>
      <c r="K36" s="38" t="e">
        <f>#REF!</f>
        <v>#REF!</v>
      </c>
      <c r="L36" s="38" t="e">
        <f>#REF!</f>
        <v>#REF!</v>
      </c>
    </row>
    <row r="37" spans="1:15" x14ac:dyDescent="0.2">
      <c r="A37" s="11"/>
      <c r="B37" s="18" t="e">
        <f>#REF!</f>
        <v>#REF!</v>
      </c>
      <c r="C37" s="18">
        <v>1</v>
      </c>
      <c r="D37" s="18" t="s">
        <v>15</v>
      </c>
      <c r="E37" s="32" t="e">
        <f>#REF!</f>
        <v>#REF!</v>
      </c>
      <c r="F37" s="32" t="e">
        <f>#REF!</f>
        <v>#REF!</v>
      </c>
      <c r="G37" s="32" t="e">
        <f>C37*E37</f>
        <v>#REF!</v>
      </c>
      <c r="H37" s="32" t="e">
        <f>C37*F37</f>
        <v>#REF!</v>
      </c>
      <c r="I37" s="37" t="e">
        <f>G37+H37</f>
        <v>#REF!</v>
      </c>
      <c r="K37" s="38" t="e">
        <f>#REF!</f>
        <v>#REF!</v>
      </c>
      <c r="L37" s="38" t="e">
        <f>#REF!</f>
        <v>#REF!</v>
      </c>
    </row>
    <row r="38" spans="1:15" x14ac:dyDescent="0.2">
      <c r="A38" s="11"/>
      <c r="B38" s="18" t="e">
        <f>#REF!</f>
        <v>#REF!</v>
      </c>
      <c r="C38" s="18">
        <v>1</v>
      </c>
      <c r="D38" s="18" t="s">
        <v>15</v>
      </c>
      <c r="E38" s="32" t="e">
        <f>#REF!</f>
        <v>#REF!</v>
      </c>
      <c r="F38" s="32" t="e">
        <f>#REF!</f>
        <v>#REF!</v>
      </c>
      <c r="G38" s="32" t="e">
        <f>C38*E38</f>
        <v>#REF!</v>
      </c>
      <c r="H38" s="32" t="e">
        <f>C38*F38</f>
        <v>#REF!</v>
      </c>
      <c r="I38" s="37" t="e">
        <f>G38+H38</f>
        <v>#REF!</v>
      </c>
      <c r="K38" s="38" t="e">
        <f>#REF!</f>
        <v>#REF!</v>
      </c>
      <c r="L38" s="38" t="e">
        <f>#REF!</f>
        <v>#REF!</v>
      </c>
    </row>
    <row r="39" spans="1:15" ht="13.5" thickBot="1" x14ac:dyDescent="0.25">
      <c r="A39" s="13"/>
      <c r="B39" s="9"/>
      <c r="C39" s="9"/>
      <c r="D39" s="9"/>
      <c r="E39" s="28"/>
      <c r="F39" s="29" t="s">
        <v>20</v>
      </c>
      <c r="G39" s="34" t="e">
        <f>SUM(G8:G38)</f>
        <v>#REF!</v>
      </c>
      <c r="H39" s="34" t="e">
        <f>SUM(H8:H38)</f>
        <v>#REF!</v>
      </c>
      <c r="I39" s="53" t="e">
        <f>SUM(I8:I38)</f>
        <v>#REF!</v>
      </c>
      <c r="K39" s="34" t="e">
        <f>SUMPRODUCT(K7:K38,C7:C38)</f>
        <v>#REF!</v>
      </c>
      <c r="L39" s="34" t="e">
        <f>SUMPRODUCT(L7:L38,C7:C38)</f>
        <v>#REF!</v>
      </c>
      <c r="M39" s="4" t="e">
        <f>SUM(K39:L39)</f>
        <v>#REF!</v>
      </c>
      <c r="O39" s="4" t="e">
        <f>M39*0.25</f>
        <v>#REF!</v>
      </c>
    </row>
    <row r="40" spans="1:15" x14ac:dyDescent="0.2">
      <c r="A40" s="30"/>
      <c r="B40" s="30"/>
      <c r="C40" s="30"/>
      <c r="D40" s="30"/>
      <c r="E40" s="42"/>
      <c r="F40" s="43"/>
      <c r="G40" s="44"/>
      <c r="H40" s="44" t="s">
        <v>37</v>
      </c>
      <c r="I40" s="45" t="e">
        <f>I39*1.27</f>
        <v>#REF!</v>
      </c>
      <c r="L40" s="35" t="s">
        <v>36</v>
      </c>
      <c r="M40" s="61" t="e">
        <f>I39-M39</f>
        <v>#REF!</v>
      </c>
      <c r="N40" s="36" t="e">
        <f>M40/M39</f>
        <v>#REF!</v>
      </c>
      <c r="O40" s="60" t="s">
        <v>85</v>
      </c>
    </row>
    <row r="41" spans="1:15" x14ac:dyDescent="0.2">
      <c r="A41" s="30"/>
      <c r="B41" s="48"/>
      <c r="C41" s="48"/>
      <c r="D41" s="48"/>
      <c r="E41" s="49"/>
      <c r="F41" s="50"/>
      <c r="G41" s="51"/>
      <c r="H41" s="51"/>
      <c r="I41" s="52"/>
      <c r="J41" s="67" t="s">
        <v>83</v>
      </c>
      <c r="K41" s="68" t="e">
        <f>#REF!</f>
        <v>#REF!</v>
      </c>
      <c r="L41" s="67"/>
      <c r="N41" s="36" t="e">
        <f>M40/I39</f>
        <v>#REF!</v>
      </c>
      <c r="O41" s="60" t="s">
        <v>86</v>
      </c>
    </row>
    <row r="42" spans="1:15" x14ac:dyDescent="0.2">
      <c r="A42"/>
      <c r="B42" s="60" t="s">
        <v>87</v>
      </c>
      <c r="C42"/>
      <c r="D42"/>
      <c r="G42" s="2"/>
      <c r="H42" s="46"/>
      <c r="I42" s="47"/>
      <c r="J42" s="67" t="s">
        <v>84</v>
      </c>
      <c r="K42" s="68" t="e">
        <f>K41-I39</f>
        <v>#REF!</v>
      </c>
      <c r="L42" s="69" t="e">
        <f>K42/K41</f>
        <v>#REF!</v>
      </c>
    </row>
    <row r="43" spans="1:15" x14ac:dyDescent="0.2">
      <c r="A43"/>
      <c r="B43"/>
      <c r="C43"/>
      <c r="D43"/>
      <c r="H43" s="4"/>
    </row>
    <row r="44" spans="1:15" x14ac:dyDescent="0.2">
      <c r="A44"/>
      <c r="B44"/>
      <c r="C44"/>
      <c r="D44"/>
    </row>
    <row r="45" spans="1:15" x14ac:dyDescent="0.2">
      <c r="A45"/>
      <c r="B45"/>
      <c r="C45"/>
      <c r="D45"/>
      <c r="E45" s="60" t="s">
        <v>60</v>
      </c>
    </row>
    <row r="46" spans="1:15" x14ac:dyDescent="0.2">
      <c r="A46"/>
      <c r="B46"/>
      <c r="C46"/>
      <c r="D46"/>
      <c r="E46" s="60" t="s">
        <v>61</v>
      </c>
    </row>
    <row r="47" spans="1:15" x14ac:dyDescent="0.2">
      <c r="A47"/>
      <c r="B47"/>
      <c r="C47"/>
      <c r="D47"/>
    </row>
    <row r="48" spans="1:15" x14ac:dyDescent="0.2">
      <c r="A48"/>
      <c r="B48"/>
      <c r="C48"/>
      <c r="D48"/>
    </row>
    <row r="49" customFormat="1" x14ac:dyDescent="0.2"/>
    <row r="50" customFormat="1" x14ac:dyDescent="0.2"/>
  </sheetData>
  <pageMargins left="0.70866141732283472" right="0.70866141732283472" top="0.74803149606299213" bottom="0.74803149606299213" header="0.31496062992125984" footer="0.31496062992125984"/>
  <pageSetup paperSize="9" scale="99" fitToHeight="0" orientation="landscape" horizontalDpi="4294967293" verticalDpi="300" r:id="rId1"/>
  <rowBreaks count="1" manualBreakCount="1">
    <brk id="26" max="8" man="1"/>
  </rowBreaks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21C19-B9E4-438A-B304-CFCE064F3629}">
  <sheetPr>
    <pageSetUpPr fitToPage="1"/>
  </sheetPr>
  <dimension ref="A1:O51"/>
  <sheetViews>
    <sheetView view="pageBreakPreview" zoomScaleNormal="100" zoomScaleSheetLayoutView="100" workbookViewId="0">
      <selection activeCell="F1" sqref="F1"/>
    </sheetView>
  </sheetViews>
  <sheetFormatPr defaultRowHeight="12.75" x14ac:dyDescent="0.2"/>
  <cols>
    <col min="1" max="1" width="2" style="3" customWidth="1"/>
    <col min="2" max="2" width="58.85546875" style="2" customWidth="1"/>
    <col min="3" max="3" width="8.85546875" style="31" customWidth="1"/>
    <col min="4" max="4" width="9.140625" style="2"/>
    <col min="5" max="9" width="10.85546875" customWidth="1"/>
    <col min="10" max="10" width="10.85546875" bestFit="1" customWidth="1"/>
    <col min="11" max="11" width="12.42578125" bestFit="1" customWidth="1"/>
    <col min="12" max="12" width="9.5703125" bestFit="1" customWidth="1"/>
    <col min="13" max="13" width="12.42578125" bestFit="1" customWidth="1"/>
    <col min="14" max="14" width="4.85546875" bestFit="1" customWidth="1"/>
  </cols>
  <sheetData>
    <row r="1" spans="1:12" ht="42.75" customHeight="1" x14ac:dyDescent="0.2"/>
    <row r="2" spans="1:12" ht="18" x14ac:dyDescent="0.25">
      <c r="A2" s="62" t="s">
        <v>17</v>
      </c>
      <c r="B2" s="63"/>
      <c r="C2" s="64"/>
      <c r="D2" s="63"/>
      <c r="E2" s="63"/>
      <c r="F2" s="63"/>
      <c r="G2" s="23" t="s">
        <v>58</v>
      </c>
      <c r="H2" s="20"/>
      <c r="I2" s="22"/>
    </row>
    <row r="3" spans="1:12" ht="15.75" x14ac:dyDescent="0.25">
      <c r="A3" s="19" t="s">
        <v>35</v>
      </c>
      <c r="B3" s="19"/>
      <c r="C3" s="19" t="s">
        <v>56</v>
      </c>
      <c r="D3" s="19"/>
      <c r="E3" s="19"/>
      <c r="F3" s="19"/>
      <c r="G3" s="19"/>
      <c r="H3" s="19"/>
      <c r="I3" s="19"/>
    </row>
    <row r="4" spans="1:12" ht="19.5" x14ac:dyDescent="0.35">
      <c r="A4" s="19" t="s">
        <v>57</v>
      </c>
      <c r="B4" s="23"/>
      <c r="C4" s="23"/>
      <c r="D4" s="23"/>
      <c r="E4" s="23"/>
      <c r="F4" s="23"/>
      <c r="G4" s="23"/>
      <c r="H4" s="23"/>
      <c r="I4" s="23"/>
    </row>
    <row r="5" spans="1:12" ht="18.75" thickBot="1" x14ac:dyDescent="0.3">
      <c r="A5" s="19" t="s">
        <v>62</v>
      </c>
      <c r="B5" s="23"/>
      <c r="C5" s="23"/>
      <c r="D5" s="23"/>
      <c r="E5" s="23"/>
      <c r="F5" s="23"/>
      <c r="G5" s="23"/>
      <c r="H5" s="23"/>
      <c r="I5" s="23"/>
    </row>
    <row r="6" spans="1:12" s="1" customFormat="1" ht="34.5" thickBot="1" x14ac:dyDescent="0.25">
      <c r="A6" s="17"/>
      <c r="B6" s="14" t="s">
        <v>6</v>
      </c>
      <c r="C6" s="15" t="s">
        <v>27</v>
      </c>
      <c r="D6" s="14" t="s">
        <v>28</v>
      </c>
      <c r="E6" s="14" t="s">
        <v>29</v>
      </c>
      <c r="F6" s="14" t="s">
        <v>30</v>
      </c>
      <c r="G6" s="14" t="s">
        <v>31</v>
      </c>
      <c r="H6" s="14" t="s">
        <v>32</v>
      </c>
      <c r="I6" s="16" t="s">
        <v>33</v>
      </c>
    </row>
    <row r="7" spans="1:12" ht="12.75" customHeight="1" x14ac:dyDescent="0.2">
      <c r="A7" s="39" t="s">
        <v>18</v>
      </c>
      <c r="B7" s="40"/>
      <c r="C7" s="40"/>
      <c r="D7" s="40"/>
      <c r="E7" s="40"/>
      <c r="F7" s="40"/>
      <c r="G7" s="40"/>
      <c r="H7" s="40"/>
      <c r="I7" s="41"/>
      <c r="K7" s="38"/>
      <c r="L7" s="38"/>
    </row>
    <row r="8" spans="1:12" x14ac:dyDescent="0.2">
      <c r="A8" s="11"/>
      <c r="B8" s="18" t="e">
        <f>#REF!</f>
        <v>#REF!</v>
      </c>
      <c r="C8" s="24">
        <f>2*2*2.5*6</f>
        <v>60</v>
      </c>
      <c r="D8" s="25" t="s">
        <v>7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38" t="e">
        <f>#REF!</f>
        <v>#REF!</v>
      </c>
      <c r="L8" s="38" t="e">
        <f>#REF!</f>
        <v>#REF!</v>
      </c>
    </row>
    <row r="9" spans="1:12" x14ac:dyDescent="0.2">
      <c r="A9" s="11"/>
      <c r="B9" s="18" t="e">
        <f>#REF!</f>
        <v>#REF!</v>
      </c>
      <c r="C9" s="18">
        <v>6</v>
      </c>
      <c r="D9" s="18" t="s">
        <v>10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38" t="e">
        <f>#REF!</f>
        <v>#REF!</v>
      </c>
      <c r="L9" s="38" t="e">
        <f>#REF!</f>
        <v>#REF!</v>
      </c>
    </row>
    <row r="10" spans="1:12" s="2" customFormat="1" ht="11.25" x14ac:dyDescent="0.2">
      <c r="A10" s="11"/>
      <c r="B10" s="18" t="e">
        <f>#REF!</f>
        <v>#REF!</v>
      </c>
      <c r="C10" s="18">
        <v>365</v>
      </c>
      <c r="D10" s="18" t="s">
        <v>8</v>
      </c>
      <c r="E10" s="32" t="e">
        <f>#REF!</f>
        <v>#REF!</v>
      </c>
      <c r="F10" s="32" t="e">
        <f>#REF!</f>
        <v>#REF!</v>
      </c>
      <c r="G10" s="32" t="e">
        <f>C10*E10</f>
        <v>#REF!</v>
      </c>
      <c r="H10" s="32" t="e">
        <f>F10*C10</f>
        <v>#REF!</v>
      </c>
      <c r="I10" s="37" t="e">
        <f>G10+H10</f>
        <v>#REF!</v>
      </c>
      <c r="K10" s="38" t="e">
        <f>#REF!</f>
        <v>#REF!</v>
      </c>
      <c r="L10" s="38" t="e">
        <f>#REF!</f>
        <v>#REF!</v>
      </c>
    </row>
    <row r="11" spans="1:12" s="2" customFormat="1" ht="11.25" x14ac:dyDescent="0.2">
      <c r="A11" s="12" t="s">
        <v>0</v>
      </c>
      <c r="B11" s="7"/>
      <c r="C11" s="8"/>
      <c r="D11" s="8"/>
      <c r="E11" s="26"/>
      <c r="F11" s="26"/>
      <c r="G11" s="26"/>
      <c r="H11" s="26"/>
      <c r="I11" s="27"/>
    </row>
    <row r="12" spans="1:12" s="2" customFormat="1" ht="11.25" x14ac:dyDescent="0.2">
      <c r="A12" s="11"/>
      <c r="B12" s="18" t="e">
        <f>#REF!</f>
        <v>#REF!</v>
      </c>
      <c r="C12" s="18">
        <v>50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38" t="e">
        <f>#REF!</f>
        <v>#REF!</v>
      </c>
      <c r="L12" s="38" t="e">
        <f>#REF!</f>
        <v>#REF!</v>
      </c>
    </row>
    <row r="13" spans="1:12" x14ac:dyDescent="0.2">
      <c r="A13" s="11"/>
      <c r="B13" s="18" t="e">
        <f>#REF!</f>
        <v>#REF!</v>
      </c>
      <c r="C13" s="18">
        <v>365</v>
      </c>
      <c r="D13" s="18" t="s">
        <v>8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38" t="e">
        <f>#REF!</f>
        <v>#REF!</v>
      </c>
      <c r="L13" s="38" t="e">
        <f>#REF!</f>
        <v>#REF!</v>
      </c>
    </row>
    <row r="14" spans="1:12" x14ac:dyDescent="0.2">
      <c r="A14" s="11"/>
      <c r="B14" s="18" t="e">
        <f>#REF!</f>
        <v>#REF!</v>
      </c>
      <c r="C14" s="18">
        <v>365</v>
      </c>
      <c r="D14" s="18" t="s">
        <v>8</v>
      </c>
      <c r="E14" s="32" t="e">
        <f>#REF!</f>
        <v>#REF!</v>
      </c>
      <c r="F14" s="32" t="e">
        <f>#REF!</f>
        <v>#REF!</v>
      </c>
      <c r="G14" s="32" t="e">
        <f>C14*E14</f>
        <v>#REF!</v>
      </c>
      <c r="H14" s="32" t="e">
        <f>F14*C14</f>
        <v>#REF!</v>
      </c>
      <c r="I14" s="37" t="e">
        <f>G14+H14</f>
        <v>#REF!</v>
      </c>
      <c r="K14" s="38" t="e">
        <f>#REF!</f>
        <v>#REF!</v>
      </c>
      <c r="L14" s="38" t="e">
        <f>#REF!</f>
        <v>#REF!</v>
      </c>
    </row>
    <row r="15" spans="1:12" x14ac:dyDescent="0.2">
      <c r="A15" s="11"/>
      <c r="B15" s="18" t="e">
        <f>#REF!</f>
        <v>#REF!</v>
      </c>
      <c r="C15" s="18">
        <v>14</v>
      </c>
      <c r="D15" s="18" t="s">
        <v>10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F15*C15</f>
        <v>#REF!</v>
      </c>
      <c r="I15" s="37" t="e">
        <f>G15+H15</f>
        <v>#REF!</v>
      </c>
      <c r="K15" s="38" t="e">
        <f>#REF!</f>
        <v>#REF!</v>
      </c>
      <c r="L15" s="38" t="e">
        <f>#REF!</f>
        <v>#REF!</v>
      </c>
    </row>
    <row r="16" spans="1:12" s="2" customFormat="1" ht="11.25" x14ac:dyDescent="0.2">
      <c r="A16" s="12" t="s">
        <v>11</v>
      </c>
      <c r="B16" s="7"/>
      <c r="C16" s="8"/>
      <c r="D16" s="8"/>
      <c r="E16" s="26"/>
      <c r="F16" s="26"/>
      <c r="G16" s="26"/>
      <c r="H16" s="26"/>
      <c r="I16" s="27"/>
    </row>
    <row r="17" spans="1:12" x14ac:dyDescent="0.2">
      <c r="A17" s="11"/>
      <c r="B17" s="18" t="e">
        <f>#REF!</f>
        <v>#REF!</v>
      </c>
      <c r="C17" s="18">
        <v>50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 t="shared" ref="G17:G22" si="0">C17*E17</f>
        <v>#REF!</v>
      </c>
      <c r="H17" s="32" t="e">
        <f t="shared" ref="H17:H22" si="1">C17*F17</f>
        <v>#REF!</v>
      </c>
      <c r="I17" s="37" t="e">
        <f t="shared" ref="I17:I22" si="2">G17+H17</f>
        <v>#REF!</v>
      </c>
      <c r="K17" s="38" t="e">
        <f>#REF!</f>
        <v>#REF!</v>
      </c>
      <c r="L17" s="38" t="e">
        <f>#REF!</f>
        <v>#REF!</v>
      </c>
    </row>
    <row r="18" spans="1:12" x14ac:dyDescent="0.2">
      <c r="A18" s="11"/>
      <c r="B18" s="18" t="e">
        <f>#REF!</f>
        <v>#REF!</v>
      </c>
      <c r="C18" s="18">
        <v>125</v>
      </c>
      <c r="D18" s="18" t="s">
        <v>8</v>
      </c>
      <c r="E18" s="32" t="e">
        <f>#REF!</f>
        <v>#REF!</v>
      </c>
      <c r="F18" s="32" t="e">
        <f>#REF!</f>
        <v>#REF!</v>
      </c>
      <c r="G18" s="32" t="e">
        <f t="shared" si="0"/>
        <v>#REF!</v>
      </c>
      <c r="H18" s="32" t="e">
        <f t="shared" si="1"/>
        <v>#REF!</v>
      </c>
      <c r="I18" s="37" t="e">
        <f t="shared" si="2"/>
        <v>#REF!</v>
      </c>
      <c r="K18" s="38" t="e">
        <f>#REF!</f>
        <v>#REF!</v>
      </c>
      <c r="L18" s="38" t="e">
        <f>#REF!</f>
        <v>#REF!</v>
      </c>
    </row>
    <row r="19" spans="1:12" x14ac:dyDescent="0.2">
      <c r="A19" s="11"/>
      <c r="B19" s="18" t="e">
        <f>#REF!</f>
        <v>#REF!</v>
      </c>
      <c r="C19" s="18">
        <v>190</v>
      </c>
      <c r="D19" s="18" t="s">
        <v>8</v>
      </c>
      <c r="E19" s="32" t="e">
        <f>#REF!</f>
        <v>#REF!</v>
      </c>
      <c r="F19" s="32" t="e">
        <f>#REF!</f>
        <v>#REF!</v>
      </c>
      <c r="G19" s="32" t="e">
        <f t="shared" si="0"/>
        <v>#REF!</v>
      </c>
      <c r="H19" s="32" t="e">
        <f t="shared" si="1"/>
        <v>#REF!</v>
      </c>
      <c r="I19" s="37" t="e">
        <f t="shared" si="2"/>
        <v>#REF!</v>
      </c>
      <c r="K19" s="38" t="e">
        <f>#REF!</f>
        <v>#REF!</v>
      </c>
      <c r="L19" s="38" t="e">
        <f>#REF!</f>
        <v>#REF!</v>
      </c>
    </row>
    <row r="20" spans="1:12" x14ac:dyDescent="0.2">
      <c r="A20" s="11"/>
      <c r="B20" s="18" t="e">
        <f>#REF!</f>
        <v>#REF!</v>
      </c>
      <c r="C20" s="18">
        <v>125</v>
      </c>
      <c r="D20" s="18" t="s">
        <v>8</v>
      </c>
      <c r="E20" s="32" t="e">
        <f>#REF!</f>
        <v>#REF!</v>
      </c>
      <c r="F20" s="32" t="e">
        <f>#REF!</f>
        <v>#REF!</v>
      </c>
      <c r="G20" s="32" t="e">
        <f t="shared" si="0"/>
        <v>#REF!</v>
      </c>
      <c r="H20" s="32" t="e">
        <f t="shared" si="1"/>
        <v>#REF!</v>
      </c>
      <c r="I20" s="37" t="e">
        <f t="shared" si="2"/>
        <v>#REF!</v>
      </c>
      <c r="K20" s="38" t="e">
        <f>#REF!</f>
        <v>#REF!</v>
      </c>
      <c r="L20" s="38" t="e">
        <f>#REF!</f>
        <v>#REF!</v>
      </c>
    </row>
    <row r="21" spans="1:12" x14ac:dyDescent="0.2">
      <c r="A21" s="11"/>
      <c r="B21" s="18" t="e">
        <f>#REF!</f>
        <v>#REF!</v>
      </c>
      <c r="C21" s="18">
        <v>190</v>
      </c>
      <c r="D21" s="18" t="s">
        <v>8</v>
      </c>
      <c r="E21" s="32" t="e">
        <f>#REF!</f>
        <v>#REF!</v>
      </c>
      <c r="F21" s="32" t="e">
        <f>#REF!</f>
        <v>#REF!</v>
      </c>
      <c r="G21" s="32" t="e">
        <f t="shared" si="0"/>
        <v>#REF!</v>
      </c>
      <c r="H21" s="32" t="e">
        <f t="shared" si="1"/>
        <v>#REF!</v>
      </c>
      <c r="I21" s="37" t="e">
        <f t="shared" si="2"/>
        <v>#REF!</v>
      </c>
      <c r="K21" s="38" t="e">
        <f>#REF!</f>
        <v>#REF!</v>
      </c>
      <c r="L21" s="38" t="e">
        <f>#REF!</f>
        <v>#REF!</v>
      </c>
    </row>
    <row r="22" spans="1:12" x14ac:dyDescent="0.2">
      <c r="A22" s="11"/>
      <c r="B22" s="18" t="e">
        <f>#REF!</f>
        <v>#REF!</v>
      </c>
      <c r="C22" s="18">
        <f>C25*(20+2+5)</f>
        <v>756</v>
      </c>
      <c r="D22" s="18" t="s">
        <v>8</v>
      </c>
      <c r="E22" s="32" t="e">
        <f>#REF!</f>
        <v>#REF!</v>
      </c>
      <c r="F22" s="32" t="e">
        <f>#REF!</f>
        <v>#REF!</v>
      </c>
      <c r="G22" s="32" t="e">
        <f t="shared" si="0"/>
        <v>#REF!</v>
      </c>
      <c r="H22" s="32" t="e">
        <f t="shared" si="1"/>
        <v>#REF!</v>
      </c>
      <c r="I22" s="37" t="e">
        <f t="shared" si="2"/>
        <v>#REF!</v>
      </c>
      <c r="K22" s="38" t="e">
        <f>#REF!</f>
        <v>#REF!</v>
      </c>
      <c r="L22" s="38" t="e">
        <f>#REF!</f>
        <v>#REF!</v>
      </c>
    </row>
    <row r="23" spans="1:12" s="2" customFormat="1" ht="11.25" x14ac:dyDescent="0.2">
      <c r="A23" s="12" t="s">
        <v>12</v>
      </c>
      <c r="B23" s="7"/>
      <c r="C23" s="8"/>
      <c r="D23" s="8"/>
      <c r="E23" s="26"/>
      <c r="F23" s="26"/>
      <c r="G23" s="26"/>
      <c r="H23" s="26"/>
      <c r="I23" s="27"/>
    </row>
    <row r="24" spans="1:12" x14ac:dyDescent="0.2">
      <c r="A24" s="11"/>
      <c r="B24" s="18" t="e">
        <f>#REF!</f>
        <v>#REF!</v>
      </c>
      <c r="C24" s="18">
        <v>6</v>
      </c>
      <c r="D24" s="18" t="s">
        <v>13</v>
      </c>
      <c r="E24" s="32" t="e">
        <f>#REF!</f>
        <v>#REF!</v>
      </c>
      <c r="F24" s="32" t="e">
        <f>#REF!</f>
        <v>#REF!</v>
      </c>
      <c r="G24" s="32" t="e">
        <f>C24*E24</f>
        <v>#REF!</v>
      </c>
      <c r="H24" s="32" t="e">
        <f>C24*F24</f>
        <v>#REF!</v>
      </c>
      <c r="I24" s="37" t="e">
        <f>G24+H24</f>
        <v>#REF!</v>
      </c>
      <c r="K24" s="38" t="e">
        <f>#REF!</f>
        <v>#REF!</v>
      </c>
      <c r="L24" s="38" t="e">
        <f>#REF!</f>
        <v>#REF!</v>
      </c>
    </row>
    <row r="25" spans="1:12" x14ac:dyDescent="0.2">
      <c r="A25" s="11"/>
      <c r="B25" s="18" t="e">
        <f>#REF!</f>
        <v>#REF!</v>
      </c>
      <c r="C25" s="18">
        <v>28</v>
      </c>
      <c r="D25" s="18" t="s">
        <v>13</v>
      </c>
      <c r="E25" s="32" t="e">
        <f>#REF!</f>
        <v>#REF!</v>
      </c>
      <c r="F25" s="32" t="e">
        <f>#REF!</f>
        <v>#REF!</v>
      </c>
      <c r="G25" s="32" t="e">
        <f>C25*E25</f>
        <v>#REF!</v>
      </c>
      <c r="H25" s="32" t="e">
        <f>C25*F25</f>
        <v>#REF!</v>
      </c>
      <c r="I25" s="37" t="e">
        <f>G25+H25</f>
        <v>#REF!</v>
      </c>
      <c r="K25" s="38" t="e">
        <f>#REF!</f>
        <v>#REF!</v>
      </c>
      <c r="L25" s="38" t="e">
        <f>#REF!</f>
        <v>#REF!</v>
      </c>
    </row>
    <row r="26" spans="1:12" x14ac:dyDescent="0.2">
      <c r="A26" s="11"/>
      <c r="B26" s="18" t="e">
        <f>#REF!</f>
        <v>#REF!</v>
      </c>
      <c r="C26" s="18">
        <v>2</v>
      </c>
      <c r="D26" s="18" t="s">
        <v>13</v>
      </c>
      <c r="E26" s="32" t="e">
        <f>#REF!</f>
        <v>#REF!</v>
      </c>
      <c r="F26" s="32" t="e">
        <f>#REF!</f>
        <v>#REF!</v>
      </c>
      <c r="G26" s="32" t="e">
        <f>C26*E26</f>
        <v>#REF!</v>
      </c>
      <c r="H26" s="32" t="e">
        <f>C26*F26</f>
        <v>#REF!</v>
      </c>
      <c r="I26" s="37" t="e">
        <f>G26+H26</f>
        <v>#REF!</v>
      </c>
      <c r="K26" s="38" t="e">
        <f>#REF!</f>
        <v>#REF!</v>
      </c>
      <c r="L26" s="38" t="e">
        <f>#REF!</f>
        <v>#REF!</v>
      </c>
    </row>
    <row r="27" spans="1:12" x14ac:dyDescent="0.2">
      <c r="A27" s="11"/>
      <c r="B27" s="18" t="e">
        <f>#REF!</f>
        <v>#REF!</v>
      </c>
      <c r="C27" s="18">
        <v>4</v>
      </c>
      <c r="D27" s="18" t="s">
        <v>13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38" t="e">
        <f>#REF!</f>
        <v>#REF!</v>
      </c>
      <c r="L27" s="38" t="e">
        <f>#REF!</f>
        <v>#REF!</v>
      </c>
    </row>
    <row r="28" spans="1:12" s="2" customFormat="1" ht="11.25" x14ac:dyDescent="0.2">
      <c r="A28" s="12" t="s">
        <v>14</v>
      </c>
      <c r="B28" s="7"/>
      <c r="C28" s="8"/>
      <c r="D28" s="8"/>
      <c r="E28" s="26"/>
      <c r="F28" s="26"/>
      <c r="G28" s="26"/>
      <c r="H28" s="26"/>
      <c r="I28" s="27"/>
    </row>
    <row r="29" spans="1:12" x14ac:dyDescent="0.2">
      <c r="A29" s="11"/>
      <c r="B29" s="18" t="e">
        <f>#REF!</f>
        <v>#REF!</v>
      </c>
      <c r="C29" s="18">
        <v>8</v>
      </c>
      <c r="D29" s="18" t="s">
        <v>13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38" t="e">
        <f>#REF!</f>
        <v>#REF!</v>
      </c>
      <c r="L29" s="38" t="e">
        <f>#REF!</f>
        <v>#REF!</v>
      </c>
    </row>
    <row r="30" spans="1:12" x14ac:dyDescent="0.2">
      <c r="A30" s="11"/>
      <c r="B30" s="18" t="e">
        <f>#REF!</f>
        <v>#REF!</v>
      </c>
      <c r="C30" s="18">
        <v>42</v>
      </c>
      <c r="D30" s="18" t="s">
        <v>8</v>
      </c>
      <c r="E30" s="32" t="e">
        <f>#REF!</f>
        <v>#REF!</v>
      </c>
      <c r="F30" s="32" t="e">
        <f>#REF!</f>
        <v>#REF!</v>
      </c>
      <c r="G30" s="32" t="e">
        <f>C30*E30</f>
        <v>#REF!</v>
      </c>
      <c r="H30" s="32" t="e">
        <f>C30*F30</f>
        <v>#REF!</v>
      </c>
      <c r="I30" s="37" t="e">
        <f>G30+H30</f>
        <v>#REF!</v>
      </c>
      <c r="K30" s="38" t="e">
        <f>#REF!</f>
        <v>#REF!</v>
      </c>
      <c r="L30" s="38" t="e">
        <f>#REF!</f>
        <v>#REF!</v>
      </c>
    </row>
    <row r="31" spans="1:12" x14ac:dyDescent="0.2">
      <c r="A31" s="11"/>
      <c r="B31" s="18" t="e">
        <f>#REF!</f>
        <v>#REF!</v>
      </c>
      <c r="C31" s="18">
        <v>1</v>
      </c>
      <c r="D31" s="18" t="s">
        <v>10</v>
      </c>
      <c r="E31" s="32" t="e">
        <f>#REF!</f>
        <v>#REF!</v>
      </c>
      <c r="F31" s="32" t="e">
        <f>#REF!</f>
        <v>#REF!</v>
      </c>
      <c r="G31" s="32" t="e">
        <f>C31*E31</f>
        <v>#REF!</v>
      </c>
      <c r="H31" s="32" t="e">
        <f>C31*F31</f>
        <v>#REF!</v>
      </c>
      <c r="I31" s="37" t="e">
        <f>G31+H31</f>
        <v>#REF!</v>
      </c>
      <c r="K31" s="38" t="e">
        <f>#REF!</f>
        <v>#REF!</v>
      </c>
      <c r="L31" s="38" t="e">
        <f>#REF!</f>
        <v>#REF!</v>
      </c>
    </row>
    <row r="32" spans="1:12" s="2" customFormat="1" ht="11.25" x14ac:dyDescent="0.2">
      <c r="A32" s="12" t="s">
        <v>16</v>
      </c>
      <c r="B32" s="7"/>
      <c r="C32" s="8"/>
      <c r="D32" s="8"/>
      <c r="E32" s="26"/>
      <c r="F32" s="26"/>
      <c r="G32" s="26"/>
      <c r="H32" s="26"/>
      <c r="I32" s="27"/>
    </row>
    <row r="33" spans="1:15" x14ac:dyDescent="0.2">
      <c r="A33" s="11"/>
      <c r="B33" s="18" t="e">
        <f>#REF!</f>
        <v>#REF!</v>
      </c>
      <c r="C33" s="18">
        <v>1</v>
      </c>
      <c r="D33" s="18" t="s">
        <v>15</v>
      </c>
      <c r="E33" s="32" t="e">
        <f>#REF!</f>
        <v>#REF!</v>
      </c>
      <c r="F33" s="32" t="e">
        <f>#REF!</f>
        <v>#REF!</v>
      </c>
      <c r="G33" s="32" t="e">
        <f>C33*E33</f>
        <v>#REF!</v>
      </c>
      <c r="H33" s="32" t="e">
        <f>C33*F33</f>
        <v>#REF!</v>
      </c>
      <c r="I33" s="37" t="e">
        <f>G33+H33</f>
        <v>#REF!</v>
      </c>
      <c r="K33" s="38" t="e">
        <f>#REF!</f>
        <v>#REF!</v>
      </c>
      <c r="L33" s="38" t="e">
        <f>#REF!</f>
        <v>#REF!</v>
      </c>
    </row>
    <row r="34" spans="1:15" s="2" customFormat="1" ht="11.25" x14ac:dyDescent="0.2">
      <c r="A34" s="12" t="s">
        <v>2</v>
      </c>
      <c r="B34" s="7"/>
      <c r="C34" s="8"/>
      <c r="D34" s="8"/>
      <c r="E34" s="26"/>
      <c r="F34" s="26"/>
      <c r="G34" s="26"/>
      <c r="H34" s="26"/>
      <c r="I34" s="27"/>
    </row>
    <row r="35" spans="1:15" s="2" customFormat="1" ht="11.25" x14ac:dyDescent="0.2">
      <c r="A35" s="12"/>
      <c r="B35" s="18" t="e">
        <f>#REF!</f>
        <v>#REF!</v>
      </c>
      <c r="C35" s="18">
        <v>1</v>
      </c>
      <c r="D35" s="18" t="s">
        <v>15</v>
      </c>
      <c r="E35" s="32" t="e">
        <f>#REF!</f>
        <v>#REF!</v>
      </c>
      <c r="F35" s="32" t="e">
        <f>#REF!</f>
        <v>#REF!</v>
      </c>
      <c r="G35" s="32" t="e">
        <f>C35*E35</f>
        <v>#REF!</v>
      </c>
      <c r="H35" s="32" t="e">
        <f>C35*F35</f>
        <v>#REF!</v>
      </c>
      <c r="I35" s="33" t="e">
        <f>G35+H35</f>
        <v>#REF!</v>
      </c>
      <c r="K35" s="38" t="e">
        <f>#REF!</f>
        <v>#REF!</v>
      </c>
      <c r="L35" s="38" t="e">
        <f>#REF!</f>
        <v>#REF!</v>
      </c>
    </row>
    <row r="36" spans="1:15" x14ac:dyDescent="0.2">
      <c r="A36" s="11"/>
      <c r="B36" s="18" t="e">
        <f>#REF!</f>
        <v>#REF!</v>
      </c>
      <c r="C36" s="18">
        <v>1</v>
      </c>
      <c r="D36" s="18" t="s">
        <v>15</v>
      </c>
      <c r="E36" s="32" t="e">
        <f>#REF!</f>
        <v>#REF!</v>
      </c>
      <c r="F36" s="32" t="e">
        <f>#REF!</f>
        <v>#REF!</v>
      </c>
      <c r="G36" s="32" t="e">
        <f>C36*E36</f>
        <v>#REF!</v>
      </c>
      <c r="H36" s="32" t="e">
        <f>C36*F36</f>
        <v>#REF!</v>
      </c>
      <c r="I36" s="37" t="e">
        <f>G36+H36</f>
        <v>#REF!</v>
      </c>
      <c r="K36" s="38" t="e">
        <f>#REF!</f>
        <v>#REF!</v>
      </c>
      <c r="L36" s="38" t="e">
        <f>#REF!</f>
        <v>#REF!</v>
      </c>
    </row>
    <row r="37" spans="1:15" x14ac:dyDescent="0.2">
      <c r="A37" s="11"/>
      <c r="B37" s="18" t="e">
        <f>#REF!</f>
        <v>#REF!</v>
      </c>
      <c r="C37" s="18">
        <v>0</v>
      </c>
      <c r="D37" s="18" t="s">
        <v>15</v>
      </c>
      <c r="E37" s="32" t="e">
        <f>#REF!</f>
        <v>#REF!</v>
      </c>
      <c r="F37" s="32" t="e">
        <f>#REF!</f>
        <v>#REF!</v>
      </c>
      <c r="G37" s="32" t="e">
        <f>C37*E37</f>
        <v>#REF!</v>
      </c>
      <c r="H37" s="32" t="e">
        <f>C37*F37</f>
        <v>#REF!</v>
      </c>
      <c r="I37" s="37" t="e">
        <f>G37+H37</f>
        <v>#REF!</v>
      </c>
      <c r="K37" s="38" t="e">
        <f>#REF!</f>
        <v>#REF!</v>
      </c>
      <c r="L37" s="38" t="e">
        <f>#REF!</f>
        <v>#REF!</v>
      </c>
    </row>
    <row r="38" spans="1:15" x14ac:dyDescent="0.2">
      <c r="A38" s="11"/>
      <c r="B38" s="18" t="e">
        <f>#REF!</f>
        <v>#REF!</v>
      </c>
      <c r="C38" s="18">
        <v>1</v>
      </c>
      <c r="D38" s="18" t="s">
        <v>15</v>
      </c>
      <c r="E38" s="32" t="e">
        <f>#REF!</f>
        <v>#REF!</v>
      </c>
      <c r="F38" s="32" t="e">
        <f>#REF!</f>
        <v>#REF!</v>
      </c>
      <c r="G38" s="32" t="e">
        <f>C38*E38</f>
        <v>#REF!</v>
      </c>
      <c r="H38" s="32" t="e">
        <f>C38*F38</f>
        <v>#REF!</v>
      </c>
      <c r="I38" s="37" t="e">
        <f>G38+H38</f>
        <v>#REF!</v>
      </c>
      <c r="K38" s="38" t="e">
        <f>#REF!</f>
        <v>#REF!</v>
      </c>
      <c r="L38" s="38" t="e">
        <f>#REF!</f>
        <v>#REF!</v>
      </c>
    </row>
    <row r="39" spans="1:15" x14ac:dyDescent="0.2">
      <c r="A39" s="11"/>
      <c r="B39" s="18" t="e">
        <f>#REF!</f>
        <v>#REF!</v>
      </c>
      <c r="C39" s="18">
        <v>1</v>
      </c>
      <c r="D39" s="18" t="s">
        <v>15</v>
      </c>
      <c r="E39" s="32" t="e">
        <f>#REF!</f>
        <v>#REF!</v>
      </c>
      <c r="F39" s="32" t="e">
        <f>#REF!</f>
        <v>#REF!</v>
      </c>
      <c r="G39" s="32" t="e">
        <f>C39*E39</f>
        <v>#REF!</v>
      </c>
      <c r="H39" s="32" t="e">
        <f>C39*F39</f>
        <v>#REF!</v>
      </c>
      <c r="I39" s="37" t="e">
        <f>G39+H39</f>
        <v>#REF!</v>
      </c>
      <c r="K39" s="38" t="e">
        <f>#REF!</f>
        <v>#REF!</v>
      </c>
      <c r="L39" s="38" t="e">
        <f>#REF!</f>
        <v>#REF!</v>
      </c>
    </row>
    <row r="40" spans="1:15" ht="13.5" thickBot="1" x14ac:dyDescent="0.25">
      <c r="A40" s="13"/>
      <c r="B40" s="9"/>
      <c r="C40" s="9"/>
      <c r="D40" s="9"/>
      <c r="E40" s="28"/>
      <c r="F40" s="29" t="s">
        <v>20</v>
      </c>
      <c r="G40" s="34" t="e">
        <f>SUM(G8:G39)</f>
        <v>#REF!</v>
      </c>
      <c r="H40" s="34" t="e">
        <f>SUM(H8:H39)</f>
        <v>#REF!</v>
      </c>
      <c r="I40" s="53" t="e">
        <f>SUM(I8:I39)</f>
        <v>#REF!</v>
      </c>
      <c r="K40" s="34" t="e">
        <f>SUMPRODUCT(K7:K39,C7:C39)</f>
        <v>#REF!</v>
      </c>
      <c r="L40" s="34" t="e">
        <f>SUMPRODUCT(L7:L39,C7:C39)</f>
        <v>#REF!</v>
      </c>
      <c r="M40" s="4" t="e">
        <f>SUM(K40:L40)</f>
        <v>#REF!</v>
      </c>
    </row>
    <row r="41" spans="1:15" x14ac:dyDescent="0.2">
      <c r="A41" s="30"/>
      <c r="B41" s="30"/>
      <c r="C41" s="30"/>
      <c r="D41" s="30"/>
      <c r="E41" s="42"/>
      <c r="F41" s="43"/>
      <c r="G41" s="44"/>
      <c r="H41" s="44" t="s">
        <v>37</v>
      </c>
      <c r="I41" s="45" t="e">
        <f>I40*1.27</f>
        <v>#REF!</v>
      </c>
      <c r="L41" s="35" t="s">
        <v>36</v>
      </c>
      <c r="M41" s="61" t="e">
        <f>I40-M40</f>
        <v>#REF!</v>
      </c>
      <c r="N41" s="36" t="e">
        <f>M41/M40</f>
        <v>#REF!</v>
      </c>
      <c r="O41" s="60" t="s">
        <v>85</v>
      </c>
    </row>
    <row r="42" spans="1:15" x14ac:dyDescent="0.2">
      <c r="A42" s="30"/>
      <c r="B42" s="48"/>
      <c r="C42" s="48"/>
      <c r="D42" s="48"/>
      <c r="E42" s="49"/>
      <c r="F42" s="50"/>
      <c r="G42" s="51"/>
      <c r="H42" s="51"/>
      <c r="I42" s="52"/>
      <c r="J42" t="s">
        <v>83</v>
      </c>
      <c r="K42" s="4" t="e">
        <f>#REF!</f>
        <v>#REF!</v>
      </c>
      <c r="N42" s="36" t="e">
        <f>M41/I40</f>
        <v>#REF!</v>
      </c>
      <c r="O42" s="60" t="s">
        <v>86</v>
      </c>
    </row>
    <row r="43" spans="1:15" x14ac:dyDescent="0.2">
      <c r="A43"/>
      <c r="B43" s="60" t="s">
        <v>87</v>
      </c>
      <c r="C43"/>
      <c r="D43"/>
      <c r="G43" s="2"/>
      <c r="H43" s="46"/>
      <c r="I43" s="47"/>
      <c r="J43" t="s">
        <v>84</v>
      </c>
      <c r="K43" s="4" t="e">
        <f>K42-I40</f>
        <v>#REF!</v>
      </c>
      <c r="L43" s="66" t="e">
        <f>K43/K42</f>
        <v>#REF!</v>
      </c>
    </row>
    <row r="44" spans="1:15" x14ac:dyDescent="0.2">
      <c r="A44"/>
      <c r="B44"/>
      <c r="C44"/>
      <c r="D44"/>
      <c r="H44" s="4"/>
    </row>
    <row r="45" spans="1:15" x14ac:dyDescent="0.2">
      <c r="A45"/>
      <c r="B45"/>
      <c r="C45"/>
      <c r="D45"/>
    </row>
    <row r="46" spans="1:15" x14ac:dyDescent="0.2">
      <c r="A46"/>
      <c r="B46"/>
      <c r="C46"/>
      <c r="D46"/>
      <c r="E46" s="60" t="s">
        <v>60</v>
      </c>
    </row>
    <row r="47" spans="1:15" x14ac:dyDescent="0.2">
      <c r="A47"/>
      <c r="B47"/>
      <c r="C47"/>
      <c r="D47"/>
      <c r="E47" s="60" t="s">
        <v>61</v>
      </c>
    </row>
    <row r="48" spans="1:15" x14ac:dyDescent="0.2">
      <c r="A48"/>
      <c r="B48"/>
      <c r="C48"/>
      <c r="D48"/>
    </row>
    <row r="49" customFormat="1" x14ac:dyDescent="0.2"/>
    <row r="50" customFormat="1" x14ac:dyDescent="0.2"/>
    <row r="51" customFormat="1" x14ac:dyDescent="0.2"/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verticalDpi="300" r:id="rId1"/>
  <rowBreaks count="1" manualBreakCount="1">
    <brk id="26" max="8" man="1"/>
  </rowBreaks>
  <colBreaks count="1" manualBreakCount="1">
    <brk id="9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42FAD-0BEF-4817-A12A-6FC7F8E3042B}">
  <sheetPr>
    <tabColor rgb="FF92D050"/>
  </sheetPr>
  <dimension ref="A1:O37"/>
  <sheetViews>
    <sheetView view="pageBreakPreview" zoomScaleNormal="100" zoomScaleSheetLayoutView="100" workbookViewId="0">
      <selection activeCell="F1" sqref="F1"/>
    </sheetView>
  </sheetViews>
  <sheetFormatPr defaultRowHeight="12.75" x14ac:dyDescent="0.2"/>
  <cols>
    <col min="1" max="1" width="4.5703125" customWidth="1"/>
    <col min="2" max="2" width="32.85546875" customWidth="1"/>
    <col min="3" max="3" width="10" customWidth="1"/>
    <col min="4" max="4" width="10.140625" customWidth="1"/>
    <col min="7" max="8" width="9.5703125" bestFit="1" customWidth="1"/>
    <col min="9" max="9" width="9.85546875" bestFit="1" customWidth="1"/>
    <col min="10" max="10" width="10.85546875" bestFit="1" customWidth="1"/>
    <col min="11" max="11" width="12.42578125" bestFit="1" customWidth="1"/>
    <col min="12" max="12" width="11.42578125" bestFit="1" customWidth="1"/>
    <col min="13" max="13" width="11.5703125" bestFit="1" customWidth="1"/>
  </cols>
  <sheetData>
    <row r="1" spans="1:13" ht="45.75" customHeight="1" x14ac:dyDescent="0.2"/>
    <row r="2" spans="1:13" ht="20.25" x14ac:dyDescent="0.3">
      <c r="A2" s="54" t="s">
        <v>17</v>
      </c>
      <c r="B2" s="2"/>
      <c r="C2" s="31"/>
      <c r="D2" s="2"/>
      <c r="G2" s="23" t="s">
        <v>79</v>
      </c>
    </row>
    <row r="3" spans="1:13" ht="20.25" x14ac:dyDescent="0.3">
      <c r="A3" s="54" t="s">
        <v>89</v>
      </c>
      <c r="B3" s="54"/>
      <c r="C3" s="54"/>
      <c r="D3" s="54"/>
      <c r="E3" s="54"/>
      <c r="F3" s="54"/>
      <c r="G3" s="54"/>
      <c r="H3" s="54"/>
      <c r="I3" s="54"/>
    </row>
    <row r="4" spans="1:13" ht="18.75" thickBot="1" x14ac:dyDescent="0.3">
      <c r="A4" s="55" t="s">
        <v>88</v>
      </c>
      <c r="B4" s="55"/>
      <c r="C4" s="55"/>
      <c r="D4" s="55"/>
      <c r="E4" s="55"/>
      <c r="F4" s="55"/>
      <c r="G4" s="55"/>
      <c r="H4" s="55"/>
      <c r="I4" s="55"/>
    </row>
    <row r="5" spans="1:13" ht="34.5" thickBot="1" x14ac:dyDescent="0.25">
      <c r="A5" s="17" t="s">
        <v>38</v>
      </c>
      <c r="B5" s="14" t="s">
        <v>6</v>
      </c>
      <c r="C5" s="15" t="s">
        <v>39</v>
      </c>
      <c r="D5" s="14" t="s">
        <v>40</v>
      </c>
      <c r="E5" s="14" t="s">
        <v>41</v>
      </c>
      <c r="F5" s="14" t="s">
        <v>42</v>
      </c>
      <c r="G5" s="14" t="s">
        <v>43</v>
      </c>
      <c r="H5" s="14" t="s">
        <v>44</v>
      </c>
      <c r="I5" s="16" t="s">
        <v>45</v>
      </c>
    </row>
    <row r="6" spans="1:13" x14ac:dyDescent="0.2">
      <c r="A6" s="10" t="s">
        <v>18</v>
      </c>
      <c r="B6" s="5"/>
      <c r="C6" s="5"/>
      <c r="D6" s="5"/>
      <c r="E6" s="5"/>
      <c r="F6" s="5"/>
      <c r="G6" s="5"/>
      <c r="H6" s="5"/>
      <c r="I6" s="6"/>
    </row>
    <row r="7" spans="1:13" ht="22.5" x14ac:dyDescent="0.2">
      <c r="A7" s="11"/>
      <c r="B7" s="18" t="s">
        <v>19</v>
      </c>
      <c r="C7" s="24">
        <f>1*1*1.2*4</f>
        <v>4.8</v>
      </c>
      <c r="D7" s="25" t="s">
        <v>7</v>
      </c>
      <c r="E7" s="32">
        <v>0</v>
      </c>
      <c r="F7" s="32" t="e">
        <f>#REF!</f>
        <v>#REF!</v>
      </c>
      <c r="G7" s="32">
        <f>C7*E7</f>
        <v>0</v>
      </c>
      <c r="H7" s="32" t="e">
        <f>F7*C7</f>
        <v>#REF!</v>
      </c>
      <c r="I7" s="37" t="e">
        <f>G7+H7</f>
        <v>#REF!</v>
      </c>
      <c r="K7" s="4" t="e">
        <f>#REF!</f>
        <v>#REF!</v>
      </c>
      <c r="L7" s="4" t="e">
        <f>#REF!</f>
        <v>#REF!</v>
      </c>
      <c r="M7" s="4"/>
    </row>
    <row r="8" spans="1:13" x14ac:dyDescent="0.2">
      <c r="A8" s="11"/>
      <c r="B8" s="18" t="e">
        <f>#REF!</f>
        <v>#REF!</v>
      </c>
      <c r="C8" s="18">
        <v>4</v>
      </c>
      <c r="D8" s="18" t="s">
        <v>10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4" t="e">
        <f>#REF!</f>
        <v>#REF!</v>
      </c>
      <c r="L8" s="4" t="e">
        <f>#REF!</f>
        <v>#REF!</v>
      </c>
      <c r="M8" s="4"/>
    </row>
    <row r="9" spans="1:13" x14ac:dyDescent="0.2">
      <c r="A9" s="11"/>
      <c r="B9" s="18" t="e">
        <f>#REF!</f>
        <v>#REF!</v>
      </c>
      <c r="C9" s="18">
        <v>75</v>
      </c>
      <c r="D9" s="18" t="s">
        <v>8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4" t="e">
        <f>#REF!</f>
        <v>#REF!</v>
      </c>
      <c r="L9" s="4" t="e">
        <f>#REF!</f>
        <v>#REF!</v>
      </c>
      <c r="M9" s="4"/>
    </row>
    <row r="10" spans="1:13" x14ac:dyDescent="0.2">
      <c r="A10" s="12" t="s">
        <v>0</v>
      </c>
      <c r="B10" s="7"/>
      <c r="C10" s="8"/>
      <c r="D10" s="8"/>
      <c r="E10" s="8"/>
      <c r="F10" s="8"/>
      <c r="G10" s="8"/>
      <c r="H10" s="8"/>
      <c r="I10" s="56"/>
      <c r="K10" s="4"/>
      <c r="L10" s="4"/>
      <c r="M10" s="4"/>
    </row>
    <row r="11" spans="1:13" ht="22.5" x14ac:dyDescent="0.2">
      <c r="A11" s="11"/>
      <c r="B11" s="18" t="s">
        <v>25</v>
      </c>
      <c r="C11" s="18">
        <v>25</v>
      </c>
      <c r="D11" s="18" t="s">
        <v>8</v>
      </c>
      <c r="E11" s="32" t="e">
        <f>#REF!</f>
        <v>#REF!</v>
      </c>
      <c r="F11" s="32" t="e">
        <f>#REF!</f>
        <v>#REF!</v>
      </c>
      <c r="G11" s="32" t="e">
        <f>C11*E11</f>
        <v>#REF!</v>
      </c>
      <c r="H11" s="32" t="e">
        <f>F11*C11</f>
        <v>#REF!</v>
      </c>
      <c r="I11" s="37" t="e">
        <f>G11+H11</f>
        <v>#REF!</v>
      </c>
      <c r="K11" s="4" t="e">
        <f>#REF!</f>
        <v>#REF!</v>
      </c>
      <c r="L11" s="4" t="e">
        <f>#REF!</f>
        <v>#REF!</v>
      </c>
      <c r="M11" s="4"/>
    </row>
    <row r="12" spans="1:13" x14ac:dyDescent="0.2">
      <c r="A12" s="11"/>
      <c r="B12" s="18" t="s">
        <v>1</v>
      </c>
      <c r="C12" s="18">
        <v>90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4" t="e">
        <f>#REF!</f>
        <v>#REF!</v>
      </c>
      <c r="L12" s="4" t="e">
        <f>#REF!</f>
        <v>#REF!</v>
      </c>
      <c r="M12" s="4"/>
    </row>
    <row r="13" spans="1:13" x14ac:dyDescent="0.2">
      <c r="A13" s="11"/>
      <c r="B13" s="18" t="s">
        <v>9</v>
      </c>
      <c r="C13" s="18">
        <v>7</v>
      </c>
      <c r="D13" s="18" t="s">
        <v>10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4" t="e">
        <f>#REF!</f>
        <v>#REF!</v>
      </c>
      <c r="L13" s="4" t="e">
        <f>#REF!</f>
        <v>#REF!</v>
      </c>
      <c r="M13" s="4"/>
    </row>
    <row r="14" spans="1:13" x14ac:dyDescent="0.2">
      <c r="A14" s="12" t="s">
        <v>11</v>
      </c>
      <c r="B14" s="7"/>
      <c r="C14" s="8"/>
      <c r="D14" s="8"/>
      <c r="E14" s="8"/>
      <c r="F14" s="8"/>
      <c r="G14" s="8"/>
      <c r="H14" s="8"/>
      <c r="I14" s="56"/>
      <c r="K14" s="4"/>
      <c r="L14" s="4"/>
      <c r="M14" s="4"/>
    </row>
    <row r="15" spans="1:13" x14ac:dyDescent="0.2">
      <c r="A15" s="11"/>
      <c r="B15" s="18" t="e">
        <f>#REF!</f>
        <v>#REF!</v>
      </c>
      <c r="C15" s="18">
        <v>20</v>
      </c>
      <c r="D15" s="18" t="s">
        <v>8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C15*F15</f>
        <v>#REF!</v>
      </c>
      <c r="I15" s="37" t="e">
        <f>G15+H15</f>
        <v>#REF!</v>
      </c>
      <c r="K15" s="4" t="e">
        <f>#REF!</f>
        <v>#REF!</v>
      </c>
      <c r="L15" s="4" t="e">
        <f>#REF!</f>
        <v>#REF!</v>
      </c>
      <c r="M15" s="4"/>
    </row>
    <row r="16" spans="1:13" x14ac:dyDescent="0.2">
      <c r="A16" s="11"/>
      <c r="B16" s="18" t="e">
        <f>#REF!</f>
        <v>#REF!</v>
      </c>
      <c r="C16" s="18">
        <v>55</v>
      </c>
      <c r="D16" s="18" t="s">
        <v>8</v>
      </c>
      <c r="E16" s="32" t="e">
        <f>#REF!</f>
        <v>#REF!</v>
      </c>
      <c r="F16" s="32" t="e">
        <f>#REF!</f>
        <v>#REF!</v>
      </c>
      <c r="G16" s="32" t="e">
        <f>C16*E16</f>
        <v>#REF!</v>
      </c>
      <c r="H16" s="32" t="e">
        <f>C16*F16</f>
        <v>#REF!</v>
      </c>
      <c r="I16" s="37" t="e">
        <f>G16+H16</f>
        <v>#REF!</v>
      </c>
      <c r="K16" s="4" t="e">
        <f>#REF!</f>
        <v>#REF!</v>
      </c>
      <c r="L16" s="4" t="e">
        <f>#REF!</f>
        <v>#REF!</v>
      </c>
      <c r="M16" s="4"/>
    </row>
    <row r="17" spans="1:15" x14ac:dyDescent="0.2">
      <c r="A17" s="11"/>
      <c r="B17" s="18" t="s">
        <v>22</v>
      </c>
      <c r="C17" s="18">
        <f>C20*(9+3)</f>
        <v>192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4" t="e">
        <f>#REF!</f>
        <v>#REF!</v>
      </c>
      <c r="L17" s="4" t="e">
        <f>#REF!</f>
        <v>#REF!</v>
      </c>
      <c r="M17" s="4"/>
    </row>
    <row r="18" spans="1:15" x14ac:dyDescent="0.2">
      <c r="A18" s="12" t="s">
        <v>12</v>
      </c>
      <c r="B18" s="7"/>
      <c r="C18" s="8"/>
      <c r="D18" s="8"/>
      <c r="E18" s="8"/>
      <c r="F18" s="8"/>
      <c r="G18" s="8"/>
      <c r="H18" s="8"/>
      <c r="I18" s="56"/>
      <c r="K18" s="4"/>
      <c r="L18" s="4"/>
      <c r="M18" s="4"/>
    </row>
    <row r="19" spans="1:15" x14ac:dyDescent="0.2">
      <c r="A19" s="11"/>
      <c r="B19" s="18" t="e">
        <f>#REF!</f>
        <v>#REF!</v>
      </c>
      <c r="C19" s="18">
        <v>4</v>
      </c>
      <c r="D19" s="18" t="s">
        <v>13</v>
      </c>
      <c r="E19" s="32" t="e">
        <f>#REF!</f>
        <v>#REF!</v>
      </c>
      <c r="F19" s="32" t="e">
        <f>#REF!</f>
        <v>#REF!</v>
      </c>
      <c r="G19" s="32" t="e">
        <f>C19*E19</f>
        <v>#REF!</v>
      </c>
      <c r="H19" s="32" t="e">
        <f>C19*F19</f>
        <v>#REF!</v>
      </c>
      <c r="I19" s="37" t="e">
        <f>G19+H19</f>
        <v>#REF!</v>
      </c>
      <c r="K19" s="4" t="e">
        <f>#REF!</f>
        <v>#REF!</v>
      </c>
      <c r="L19" s="4" t="e">
        <f>#REF!</f>
        <v>#REF!</v>
      </c>
      <c r="M19" s="4"/>
    </row>
    <row r="20" spans="1:15" x14ac:dyDescent="0.2">
      <c r="A20" s="11"/>
      <c r="B20" s="18" t="e">
        <f>#REF!</f>
        <v>#REF!</v>
      </c>
      <c r="C20" s="18">
        <v>16</v>
      </c>
      <c r="D20" s="18" t="s">
        <v>13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4" t="e">
        <f>#REF!</f>
        <v>#REF!</v>
      </c>
      <c r="L20" s="4" t="e">
        <f>#REF!</f>
        <v>#REF!</v>
      </c>
      <c r="M20" s="4"/>
    </row>
    <row r="21" spans="1:15" x14ac:dyDescent="0.2">
      <c r="A21" s="12" t="s">
        <v>14</v>
      </c>
      <c r="B21" s="7"/>
      <c r="C21" s="8"/>
      <c r="D21" s="8"/>
      <c r="E21" s="8"/>
      <c r="F21" s="8"/>
      <c r="G21" s="8"/>
      <c r="H21" s="8"/>
      <c r="I21" s="56"/>
      <c r="K21" s="4"/>
      <c r="L21" s="4"/>
      <c r="M21" s="4"/>
    </row>
    <row r="22" spans="1:15" x14ac:dyDescent="0.2">
      <c r="A22" s="11"/>
      <c r="B22" s="18" t="e">
        <f>#REF!</f>
        <v>#REF!</v>
      </c>
      <c r="C22" s="18">
        <v>5</v>
      </c>
      <c r="D22" s="18" t="s">
        <v>13</v>
      </c>
      <c r="E22" s="32" t="e">
        <f>#REF!</f>
        <v>#REF!</v>
      </c>
      <c r="F22" s="32" t="e">
        <f>#REF!</f>
        <v>#REF!</v>
      </c>
      <c r="G22" s="32" t="e">
        <f>C22*E22</f>
        <v>#REF!</v>
      </c>
      <c r="H22" s="32" t="e">
        <f>C22*F22</f>
        <v>#REF!</v>
      </c>
      <c r="I22" s="37" t="e">
        <f>G22+H22</f>
        <v>#REF!</v>
      </c>
      <c r="K22" s="4" t="e">
        <f>#REF!</f>
        <v>#REF!</v>
      </c>
      <c r="L22" s="4" t="e">
        <f>#REF!</f>
        <v>#REF!</v>
      </c>
      <c r="M22" s="4"/>
    </row>
    <row r="23" spans="1:15" x14ac:dyDescent="0.2">
      <c r="A23" s="11"/>
      <c r="B23" s="18" t="e">
        <f>#REF!</f>
        <v>#REF!</v>
      </c>
      <c r="C23" s="18">
        <v>100</v>
      </c>
      <c r="D23" s="18" t="s">
        <v>8</v>
      </c>
      <c r="E23" s="32" t="e">
        <f>#REF!</f>
        <v>#REF!</v>
      </c>
      <c r="F23" s="32" t="e">
        <f>#REF!</f>
        <v>#REF!</v>
      </c>
      <c r="G23" s="32" t="e">
        <f>C23*E23</f>
        <v>#REF!</v>
      </c>
      <c r="H23" s="32" t="e">
        <f>C23*F23</f>
        <v>#REF!</v>
      </c>
      <c r="I23" s="37" t="e">
        <f>G23+H23</f>
        <v>#REF!</v>
      </c>
      <c r="K23" s="4" t="e">
        <f>#REF!</f>
        <v>#REF!</v>
      </c>
      <c r="L23" s="4" t="e">
        <f>#REF!</f>
        <v>#REF!</v>
      </c>
      <c r="M23" s="4"/>
    </row>
    <row r="24" spans="1:15" x14ac:dyDescent="0.2">
      <c r="A24" s="12" t="s">
        <v>16</v>
      </c>
      <c r="B24" s="7"/>
      <c r="C24" s="8"/>
      <c r="D24" s="8"/>
      <c r="E24" s="8"/>
      <c r="F24" s="8"/>
      <c r="G24" s="8"/>
      <c r="H24" s="8"/>
      <c r="I24" s="56"/>
      <c r="K24" s="4"/>
      <c r="L24" s="4"/>
      <c r="M24" s="4"/>
    </row>
    <row r="25" spans="1:15" x14ac:dyDescent="0.2">
      <c r="A25" s="11"/>
      <c r="B25" s="18" t="e">
        <f>#REF!</f>
        <v>#REF!</v>
      </c>
      <c r="C25" s="18">
        <v>1</v>
      </c>
      <c r="D25" s="18" t="s">
        <v>15</v>
      </c>
      <c r="E25" s="32" t="e">
        <f>#REF!</f>
        <v>#REF!</v>
      </c>
      <c r="F25" s="32" t="e">
        <f>#REF!</f>
        <v>#REF!</v>
      </c>
      <c r="G25" s="32" t="e">
        <f>C25*E25</f>
        <v>#REF!</v>
      </c>
      <c r="H25" s="32" t="e">
        <f>C25*F25</f>
        <v>#REF!</v>
      </c>
      <c r="I25" s="37" t="e">
        <f>G25+H25</f>
        <v>#REF!</v>
      </c>
      <c r="K25" s="4" t="e">
        <f>#REF!</f>
        <v>#REF!</v>
      </c>
      <c r="L25" s="4" t="e">
        <f>#REF!</f>
        <v>#REF!</v>
      </c>
      <c r="M25" s="4"/>
    </row>
    <row r="26" spans="1:15" x14ac:dyDescent="0.2">
      <c r="A26" s="12" t="s">
        <v>2</v>
      </c>
      <c r="B26" s="7"/>
      <c r="C26" s="8"/>
      <c r="D26" s="8"/>
      <c r="E26" s="8"/>
      <c r="F26" s="8"/>
      <c r="G26" s="8"/>
      <c r="H26" s="8"/>
      <c r="I26" s="56"/>
      <c r="K26" s="4"/>
      <c r="L26" s="4"/>
      <c r="M26" s="4"/>
    </row>
    <row r="27" spans="1:15" x14ac:dyDescent="0.2">
      <c r="A27" s="11"/>
      <c r="B27" s="18" t="e">
        <f>#REF!</f>
        <v>#REF!</v>
      </c>
      <c r="C27" s="18">
        <v>1</v>
      </c>
      <c r="D27" s="18" t="s">
        <v>15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4" t="e">
        <f>#REF!</f>
        <v>#REF!</v>
      </c>
      <c r="L27" s="4" t="e">
        <f>#REF!</f>
        <v>#REF!</v>
      </c>
      <c r="M27" s="4"/>
    </row>
    <row r="28" spans="1:15" x14ac:dyDescent="0.2">
      <c r="A28" s="11"/>
      <c r="B28" s="18" t="e">
        <f>#REF!</f>
        <v>#REF!</v>
      </c>
      <c r="C28" s="18">
        <v>1</v>
      </c>
      <c r="D28" s="18" t="s">
        <v>15</v>
      </c>
      <c r="E28" s="32" t="e">
        <f>#REF!</f>
        <v>#REF!</v>
      </c>
      <c r="F28" s="32" t="e">
        <f>#REF!</f>
        <v>#REF!</v>
      </c>
      <c r="G28" s="32" t="e">
        <f>C28*E28</f>
        <v>#REF!</v>
      </c>
      <c r="H28" s="32" t="e">
        <f>C28*F28</f>
        <v>#REF!</v>
      </c>
      <c r="I28" s="37" t="e">
        <f>G28+H28</f>
        <v>#REF!</v>
      </c>
      <c r="K28" s="4" t="e">
        <f>#REF!</f>
        <v>#REF!</v>
      </c>
      <c r="L28" s="4" t="e">
        <f>#REF!</f>
        <v>#REF!</v>
      </c>
      <c r="M28" s="4"/>
    </row>
    <row r="29" spans="1:15" x14ac:dyDescent="0.2">
      <c r="A29" s="11"/>
      <c r="B29" s="18" t="e">
        <f>#REF!</f>
        <v>#REF!</v>
      </c>
      <c r="C29" s="18">
        <v>1</v>
      </c>
      <c r="D29" s="18" t="s">
        <v>15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4" t="e">
        <f>#REF!</f>
        <v>#REF!</v>
      </c>
      <c r="L29" s="4" t="e">
        <f>#REF!</f>
        <v>#REF!</v>
      </c>
      <c r="M29" s="4"/>
    </row>
    <row r="30" spans="1:15" ht="13.5" thickBot="1" x14ac:dyDescent="0.25">
      <c r="A30" s="13"/>
      <c r="B30" s="9"/>
      <c r="C30" s="9"/>
      <c r="D30" s="9"/>
      <c r="E30" s="9"/>
      <c r="F30" s="57" t="s">
        <v>46</v>
      </c>
      <c r="G30" s="34" t="e">
        <f>SUM(G7:G29)</f>
        <v>#REF!</v>
      </c>
      <c r="H30" s="34" t="e">
        <f>SUM(H7:H29)</f>
        <v>#REF!</v>
      </c>
      <c r="I30" s="53" t="e">
        <f>SUM(I7:I29)</f>
        <v>#REF!</v>
      </c>
      <c r="K30" s="4" t="e">
        <f>SUMPRODUCT(K7:K29,C7:C29)</f>
        <v>#REF!</v>
      </c>
      <c r="L30" s="4" t="e">
        <f>SUMPRODUCT(L7:L29,C7:C29)</f>
        <v>#REF!</v>
      </c>
      <c r="M30" s="4" t="e">
        <f>SUM(K30:L30)</f>
        <v>#REF!</v>
      </c>
    </row>
    <row r="31" spans="1:15" x14ac:dyDescent="0.2">
      <c r="A31" s="3"/>
      <c r="B31" s="2"/>
      <c r="C31" s="31"/>
      <c r="D31" s="2"/>
      <c r="E31" s="2"/>
      <c r="F31" s="58" t="s">
        <v>47</v>
      </c>
      <c r="G31" s="59" t="e">
        <f>G30*1.27</f>
        <v>#REF!</v>
      </c>
      <c r="H31" s="59" t="e">
        <f>H30*1.27</f>
        <v>#REF!</v>
      </c>
      <c r="I31" s="59" t="e">
        <f>I30*1.27</f>
        <v>#REF!</v>
      </c>
      <c r="L31" s="60" t="s">
        <v>36</v>
      </c>
      <c r="M31" s="61" t="e">
        <f>I30-M30</f>
        <v>#REF!</v>
      </c>
      <c r="N31" s="36" t="e">
        <f>M31/M30</f>
        <v>#REF!</v>
      </c>
      <c r="O31" s="60" t="s">
        <v>85</v>
      </c>
    </row>
    <row r="32" spans="1:15" x14ac:dyDescent="0.2">
      <c r="J32" s="67" t="s">
        <v>83</v>
      </c>
      <c r="K32" s="68" t="e">
        <f>#REF!</f>
        <v>#REF!</v>
      </c>
      <c r="L32" s="67"/>
      <c r="N32" s="36" t="e">
        <f>M31/I30</f>
        <v>#REF!</v>
      </c>
      <c r="O32" s="60" t="s">
        <v>86</v>
      </c>
    </row>
    <row r="33" spans="2:12" x14ac:dyDescent="0.2">
      <c r="B33" s="60" t="s">
        <v>87</v>
      </c>
      <c r="J33" s="67" t="s">
        <v>84</v>
      </c>
      <c r="K33" s="68" t="e">
        <f>K32-I30</f>
        <v>#REF!</v>
      </c>
      <c r="L33" s="69" t="e">
        <f>K33/K32</f>
        <v>#REF!</v>
      </c>
    </row>
    <row r="36" spans="2:12" x14ac:dyDescent="0.2">
      <c r="E36" s="60" t="s">
        <v>60</v>
      </c>
    </row>
    <row r="37" spans="2:12" x14ac:dyDescent="0.2">
      <c r="E37" s="60" t="s">
        <v>61</v>
      </c>
    </row>
  </sheetData>
  <pageMargins left="0.7" right="0.7" top="0.75" bottom="0.75" header="0.3" footer="0.3"/>
  <pageSetup paperSize="9" scale="85" orientation="portrait" horizontalDpi="300" verticalDpi="300" r:id="rId1"/>
  <colBreaks count="1" manualBreakCount="1">
    <brk id="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223D0-61DB-4B82-9FB9-4694E59A1D14}">
  <sheetPr>
    <tabColor rgb="FF92D050"/>
  </sheetPr>
  <dimension ref="A1:N38"/>
  <sheetViews>
    <sheetView view="pageBreakPreview" zoomScaleNormal="100" zoomScaleSheetLayoutView="100" workbookViewId="0">
      <selection activeCell="F1" sqref="F1"/>
    </sheetView>
  </sheetViews>
  <sheetFormatPr defaultRowHeight="12.75" x14ac:dyDescent="0.2"/>
  <cols>
    <col min="1" max="1" width="4.5703125" customWidth="1"/>
    <col min="2" max="2" width="32.85546875" customWidth="1"/>
    <col min="7" max="8" width="9.5703125" bestFit="1" customWidth="1"/>
    <col min="9" max="9" width="9.85546875" bestFit="1" customWidth="1"/>
    <col min="11" max="12" width="11.42578125" bestFit="1" customWidth="1"/>
    <col min="13" max="13" width="11.5703125" bestFit="1" customWidth="1"/>
  </cols>
  <sheetData>
    <row r="1" spans="1:13" ht="45.75" customHeight="1" x14ac:dyDescent="0.2"/>
    <row r="2" spans="1:13" ht="20.25" x14ac:dyDescent="0.3">
      <c r="A2" s="54" t="s">
        <v>17</v>
      </c>
      <c r="B2" s="2"/>
      <c r="C2" s="31"/>
      <c r="D2" s="2"/>
      <c r="G2" s="23" t="s">
        <v>79</v>
      </c>
    </row>
    <row r="3" spans="1:13" ht="20.25" x14ac:dyDescent="0.3">
      <c r="A3" s="54" t="s">
        <v>90</v>
      </c>
      <c r="B3" s="54"/>
      <c r="C3" s="54"/>
      <c r="D3" s="54"/>
      <c r="E3" s="54"/>
      <c r="F3" s="54"/>
      <c r="G3" s="54"/>
      <c r="H3" s="54"/>
      <c r="I3" s="54"/>
    </row>
    <row r="4" spans="1:13" ht="18.75" thickBot="1" x14ac:dyDescent="0.3">
      <c r="A4" s="55" t="s">
        <v>88</v>
      </c>
      <c r="B4" s="55"/>
      <c r="C4" s="55"/>
      <c r="D4" s="55"/>
      <c r="E4" s="55"/>
      <c r="F4" s="55"/>
      <c r="G4" s="55"/>
      <c r="H4" s="55"/>
      <c r="I4" s="55"/>
    </row>
    <row r="5" spans="1:13" ht="34.5" thickBot="1" x14ac:dyDescent="0.25">
      <c r="A5" s="17" t="s">
        <v>38</v>
      </c>
      <c r="B5" s="14" t="s">
        <v>6</v>
      </c>
      <c r="C5" s="15" t="s">
        <v>39</v>
      </c>
      <c r="D5" s="14" t="s">
        <v>40</v>
      </c>
      <c r="E5" s="14" t="s">
        <v>41</v>
      </c>
      <c r="F5" s="14" t="s">
        <v>42</v>
      </c>
      <c r="G5" s="14" t="s">
        <v>43</v>
      </c>
      <c r="H5" s="14" t="s">
        <v>44</v>
      </c>
      <c r="I5" s="16" t="s">
        <v>45</v>
      </c>
    </row>
    <row r="6" spans="1:13" x14ac:dyDescent="0.2">
      <c r="A6" s="10" t="s">
        <v>18</v>
      </c>
      <c r="B6" s="5"/>
      <c r="C6" s="5"/>
      <c r="D6" s="5"/>
      <c r="E6" s="5"/>
      <c r="F6" s="5"/>
      <c r="G6" s="5"/>
      <c r="H6" s="5"/>
      <c r="I6" s="6"/>
    </row>
    <row r="7" spans="1:13" ht="22.5" x14ac:dyDescent="0.2">
      <c r="A7" s="11"/>
      <c r="B7" s="18" t="s">
        <v>19</v>
      </c>
      <c r="C7" s="24">
        <f>1*1*1.2*4</f>
        <v>4.8</v>
      </c>
      <c r="D7" s="25" t="s">
        <v>7</v>
      </c>
      <c r="E7" s="32">
        <v>0</v>
      </c>
      <c r="F7" s="32" t="e">
        <f>#REF!</f>
        <v>#REF!</v>
      </c>
      <c r="G7" s="32">
        <f>C7*E7</f>
        <v>0</v>
      </c>
      <c r="H7" s="32" t="e">
        <f>F7*C7</f>
        <v>#REF!</v>
      </c>
      <c r="I7" s="37" t="e">
        <f>G7+H7</f>
        <v>#REF!</v>
      </c>
      <c r="K7" s="4" t="e">
        <f>#REF!</f>
        <v>#REF!</v>
      </c>
      <c r="L7" s="4" t="e">
        <f>#REF!</f>
        <v>#REF!</v>
      </c>
      <c r="M7" s="4"/>
    </row>
    <row r="8" spans="1:13" x14ac:dyDescent="0.2">
      <c r="A8" s="11"/>
      <c r="B8" s="18" t="e">
        <f>#REF!</f>
        <v>#REF!</v>
      </c>
      <c r="C8" s="18">
        <v>4</v>
      </c>
      <c r="D8" s="18" t="s">
        <v>10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4" t="e">
        <f>#REF!</f>
        <v>#REF!</v>
      </c>
      <c r="L8" s="4" t="e">
        <f>#REF!</f>
        <v>#REF!</v>
      </c>
      <c r="M8" s="4"/>
    </row>
    <row r="9" spans="1:13" x14ac:dyDescent="0.2">
      <c r="A9" s="11"/>
      <c r="B9" s="18" t="e">
        <f>#REF!</f>
        <v>#REF!</v>
      </c>
      <c r="C9" s="18">
        <v>170</v>
      </c>
      <c r="D9" s="18" t="s">
        <v>8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4" t="e">
        <f>#REF!</f>
        <v>#REF!</v>
      </c>
      <c r="L9" s="4" t="e">
        <f>#REF!</f>
        <v>#REF!</v>
      </c>
      <c r="M9" s="4"/>
    </row>
    <row r="10" spans="1:13" x14ac:dyDescent="0.2">
      <c r="A10" s="12" t="s">
        <v>0</v>
      </c>
      <c r="B10" s="7"/>
      <c r="C10" s="8"/>
      <c r="D10" s="8"/>
      <c r="E10" s="8"/>
      <c r="F10" s="8"/>
      <c r="G10" s="8"/>
      <c r="H10" s="8"/>
      <c r="I10" s="56"/>
      <c r="K10" s="4"/>
      <c r="L10" s="4"/>
      <c r="M10" s="4"/>
    </row>
    <row r="11" spans="1:13" ht="22.5" x14ac:dyDescent="0.2">
      <c r="A11" s="11"/>
      <c r="B11" s="18" t="s">
        <v>25</v>
      </c>
      <c r="C11" s="18">
        <v>50</v>
      </c>
      <c r="D11" s="18" t="s">
        <v>8</v>
      </c>
      <c r="E11" s="32" t="e">
        <f>#REF!</f>
        <v>#REF!</v>
      </c>
      <c r="F11" s="32" t="e">
        <f>#REF!</f>
        <v>#REF!</v>
      </c>
      <c r="G11" s="32" t="e">
        <f>C11*E11</f>
        <v>#REF!</v>
      </c>
      <c r="H11" s="32" t="e">
        <f>F11*C11</f>
        <v>#REF!</v>
      </c>
      <c r="I11" s="37" t="e">
        <f>G11+H11</f>
        <v>#REF!</v>
      </c>
      <c r="K11" s="4" t="e">
        <f>#REF!</f>
        <v>#REF!</v>
      </c>
      <c r="L11" s="4" t="e">
        <f>#REF!</f>
        <v>#REF!</v>
      </c>
      <c r="M11" s="4"/>
    </row>
    <row r="12" spans="1:13" x14ac:dyDescent="0.2">
      <c r="A12" s="11"/>
      <c r="B12" s="18" t="s">
        <v>1</v>
      </c>
      <c r="C12" s="18">
        <v>170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4" t="e">
        <f>#REF!</f>
        <v>#REF!</v>
      </c>
      <c r="L12" s="4" t="e">
        <f>#REF!</f>
        <v>#REF!</v>
      </c>
      <c r="M12" s="4"/>
    </row>
    <row r="13" spans="1:13" x14ac:dyDescent="0.2">
      <c r="A13" s="11"/>
      <c r="B13" s="18" t="s">
        <v>9</v>
      </c>
      <c r="C13" s="18">
        <v>7</v>
      </c>
      <c r="D13" s="18" t="s">
        <v>10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4" t="e">
        <f>#REF!</f>
        <v>#REF!</v>
      </c>
      <c r="L13" s="4" t="e">
        <f>#REF!</f>
        <v>#REF!</v>
      </c>
      <c r="M13" s="4"/>
    </row>
    <row r="14" spans="1:13" x14ac:dyDescent="0.2">
      <c r="A14" s="12" t="s">
        <v>11</v>
      </c>
      <c r="B14" s="7"/>
      <c r="C14" s="8"/>
      <c r="D14" s="8"/>
      <c r="E14" s="8"/>
      <c r="F14" s="8"/>
      <c r="G14" s="8"/>
      <c r="H14" s="8"/>
      <c r="I14" s="56"/>
      <c r="K14" s="4"/>
      <c r="L14" s="4"/>
      <c r="M14" s="4"/>
    </row>
    <row r="15" spans="1:13" x14ac:dyDescent="0.2">
      <c r="A15" s="11"/>
      <c r="B15" s="18" t="e">
        <f>#REF!</f>
        <v>#REF!</v>
      </c>
      <c r="C15" s="18">
        <v>50</v>
      </c>
      <c r="D15" s="18" t="s">
        <v>8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C15*F15</f>
        <v>#REF!</v>
      </c>
      <c r="I15" s="37" t="e">
        <f>G15+H15</f>
        <v>#REF!</v>
      </c>
      <c r="K15" s="4" t="e">
        <f>#REF!</f>
        <v>#REF!</v>
      </c>
      <c r="L15" s="4" t="e">
        <f>#REF!</f>
        <v>#REF!</v>
      </c>
      <c r="M15" s="4"/>
    </row>
    <row r="16" spans="1:13" x14ac:dyDescent="0.2">
      <c r="A16" s="11"/>
      <c r="B16" s="18" t="e">
        <f>#REF!</f>
        <v>#REF!</v>
      </c>
      <c r="C16" s="18">
        <v>130</v>
      </c>
      <c r="D16" s="18" t="s">
        <v>8</v>
      </c>
      <c r="E16" s="32" t="e">
        <f>#REF!</f>
        <v>#REF!</v>
      </c>
      <c r="F16" s="32" t="e">
        <f>#REF!</f>
        <v>#REF!</v>
      </c>
      <c r="G16" s="32" t="e">
        <f>C16*E16</f>
        <v>#REF!</v>
      </c>
      <c r="H16" s="32" t="e">
        <f>C16*F16</f>
        <v>#REF!</v>
      </c>
      <c r="I16" s="37" t="e">
        <f>G16+H16</f>
        <v>#REF!</v>
      </c>
      <c r="K16" s="4" t="e">
        <f>#REF!</f>
        <v>#REF!</v>
      </c>
      <c r="L16" s="4" t="e">
        <f>#REF!</f>
        <v>#REF!</v>
      </c>
      <c r="M16" s="4"/>
    </row>
    <row r="17" spans="1:14" x14ac:dyDescent="0.2">
      <c r="A17" s="11"/>
      <c r="B17" s="18" t="s">
        <v>22</v>
      </c>
      <c r="C17" s="18">
        <f>C20*(20+12+2+5)</f>
        <v>312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4" t="e">
        <f>#REF!</f>
        <v>#REF!</v>
      </c>
      <c r="L17" s="4" t="e">
        <f>#REF!</f>
        <v>#REF!</v>
      </c>
      <c r="M17" s="4"/>
    </row>
    <row r="18" spans="1:14" x14ac:dyDescent="0.2">
      <c r="A18" s="12" t="s">
        <v>12</v>
      </c>
      <c r="B18" s="7"/>
      <c r="C18" s="8"/>
      <c r="D18" s="8"/>
      <c r="E18" s="8"/>
      <c r="F18" s="8"/>
      <c r="G18" s="8"/>
      <c r="H18" s="8"/>
      <c r="I18" s="56"/>
      <c r="K18" s="4"/>
      <c r="L18" s="4"/>
      <c r="M18" s="4"/>
    </row>
    <row r="19" spans="1:14" x14ac:dyDescent="0.2">
      <c r="A19" s="11"/>
      <c r="B19" s="18" t="e">
        <f>#REF!</f>
        <v>#REF!</v>
      </c>
      <c r="C19" s="18">
        <v>4</v>
      </c>
      <c r="D19" s="18" t="s">
        <v>13</v>
      </c>
      <c r="E19" s="32" t="e">
        <f>#REF!</f>
        <v>#REF!</v>
      </c>
      <c r="F19" s="32" t="e">
        <f>#REF!</f>
        <v>#REF!</v>
      </c>
      <c r="G19" s="32" t="e">
        <f>C19*E19</f>
        <v>#REF!</v>
      </c>
      <c r="H19" s="32" t="e">
        <f>C19*F19</f>
        <v>#REF!</v>
      </c>
      <c r="I19" s="37" t="e">
        <f>G19+H19</f>
        <v>#REF!</v>
      </c>
      <c r="K19" s="4" t="e">
        <f>#REF!</f>
        <v>#REF!</v>
      </c>
      <c r="L19" s="4" t="e">
        <f>#REF!</f>
        <v>#REF!</v>
      </c>
      <c r="M19" s="4"/>
    </row>
    <row r="20" spans="1:14" x14ac:dyDescent="0.2">
      <c r="A20" s="11"/>
      <c r="B20" s="18" t="e">
        <f>#REF!</f>
        <v>#REF!</v>
      </c>
      <c r="C20" s="18">
        <v>8</v>
      </c>
      <c r="D20" s="18" t="s">
        <v>13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4" t="e">
        <f>#REF!</f>
        <v>#REF!</v>
      </c>
      <c r="L20" s="4" t="e">
        <f>#REF!</f>
        <v>#REF!</v>
      </c>
      <c r="M20" s="4"/>
    </row>
    <row r="21" spans="1:14" x14ac:dyDescent="0.2">
      <c r="A21" s="11"/>
      <c r="B21" s="18" t="e">
        <f>#REF!</f>
        <v>#REF!</v>
      </c>
      <c r="C21" s="18">
        <v>2</v>
      </c>
      <c r="D21" s="18" t="s">
        <v>13</v>
      </c>
      <c r="E21" s="32" t="e">
        <f>#REF!</f>
        <v>#REF!</v>
      </c>
      <c r="F21" s="32" t="e">
        <f>#REF!</f>
        <v>#REF!</v>
      </c>
      <c r="G21" s="32" t="e">
        <f>C21*E21</f>
        <v>#REF!</v>
      </c>
      <c r="H21" s="32" t="e">
        <f>C21*F21</f>
        <v>#REF!</v>
      </c>
      <c r="I21" s="37" t="e">
        <f>G21+H21</f>
        <v>#REF!</v>
      </c>
      <c r="K21" s="4" t="e">
        <f>#REF!</f>
        <v>#REF!</v>
      </c>
      <c r="L21" s="4" t="e">
        <f>#REF!</f>
        <v>#REF!</v>
      </c>
      <c r="M21" s="4"/>
    </row>
    <row r="22" spans="1:14" x14ac:dyDescent="0.2">
      <c r="A22" s="12" t="s">
        <v>14</v>
      </c>
      <c r="B22" s="7"/>
      <c r="C22" s="8"/>
      <c r="D22" s="8"/>
      <c r="E22" s="8"/>
      <c r="F22" s="8"/>
      <c r="G22" s="8"/>
      <c r="H22" s="8"/>
      <c r="I22" s="56"/>
      <c r="K22" s="4"/>
      <c r="L22" s="4"/>
      <c r="M22" s="4"/>
    </row>
    <row r="23" spans="1:14" x14ac:dyDescent="0.2">
      <c r="A23" s="11"/>
      <c r="B23" s="18" t="e">
        <f>#REF!</f>
        <v>#REF!</v>
      </c>
      <c r="C23" s="18">
        <v>5</v>
      </c>
      <c r="D23" s="18" t="s">
        <v>13</v>
      </c>
      <c r="E23" s="32" t="e">
        <f>#REF!</f>
        <v>#REF!</v>
      </c>
      <c r="F23" s="32" t="e">
        <f>#REF!</f>
        <v>#REF!</v>
      </c>
      <c r="G23" s="32" t="e">
        <f>C23*E23</f>
        <v>#REF!</v>
      </c>
      <c r="H23" s="32" t="e">
        <f>C23*F23</f>
        <v>#REF!</v>
      </c>
      <c r="I23" s="37" t="e">
        <f>G23+H23</f>
        <v>#REF!</v>
      </c>
      <c r="K23" s="4" t="e">
        <f>#REF!</f>
        <v>#REF!</v>
      </c>
      <c r="L23" s="4" t="e">
        <f>#REF!</f>
        <v>#REF!</v>
      </c>
      <c r="M23" s="4"/>
    </row>
    <row r="24" spans="1:14" x14ac:dyDescent="0.2">
      <c r="A24" s="11"/>
      <c r="B24" s="18" t="e">
        <f>#REF!</f>
        <v>#REF!</v>
      </c>
      <c r="C24" s="18">
        <v>150</v>
      </c>
      <c r="D24" s="18" t="s">
        <v>8</v>
      </c>
      <c r="E24" s="32" t="e">
        <f>#REF!</f>
        <v>#REF!</v>
      </c>
      <c r="F24" s="32" t="e">
        <f>#REF!</f>
        <v>#REF!</v>
      </c>
      <c r="G24" s="32" t="e">
        <f>C24*E24</f>
        <v>#REF!</v>
      </c>
      <c r="H24" s="32" t="e">
        <f>C24*F24</f>
        <v>#REF!</v>
      </c>
      <c r="I24" s="37" t="e">
        <f>G24+H24</f>
        <v>#REF!</v>
      </c>
      <c r="K24" s="4" t="e">
        <f>#REF!</f>
        <v>#REF!</v>
      </c>
      <c r="L24" s="4" t="e">
        <f>#REF!</f>
        <v>#REF!</v>
      </c>
      <c r="M24" s="4"/>
    </row>
    <row r="25" spans="1:14" x14ac:dyDescent="0.2">
      <c r="A25" s="12" t="s">
        <v>16</v>
      </c>
      <c r="B25" s="7"/>
      <c r="C25" s="8"/>
      <c r="D25" s="8"/>
      <c r="E25" s="8"/>
      <c r="F25" s="8"/>
      <c r="G25" s="8"/>
      <c r="H25" s="8"/>
      <c r="I25" s="56"/>
      <c r="K25" s="4"/>
      <c r="L25" s="4"/>
      <c r="M25" s="4"/>
    </row>
    <row r="26" spans="1:14" x14ac:dyDescent="0.2">
      <c r="A26" s="11"/>
      <c r="B26" s="18" t="e">
        <f>#REF!</f>
        <v>#REF!</v>
      </c>
      <c r="C26" s="18">
        <v>1</v>
      </c>
      <c r="D26" s="18" t="s">
        <v>15</v>
      </c>
      <c r="E26" s="32" t="e">
        <f>#REF!</f>
        <v>#REF!</v>
      </c>
      <c r="F26" s="32" t="e">
        <f>#REF!</f>
        <v>#REF!</v>
      </c>
      <c r="G26" s="32" t="e">
        <f>C26*E26</f>
        <v>#REF!</v>
      </c>
      <c r="H26" s="32" t="e">
        <f>C26*F26</f>
        <v>#REF!</v>
      </c>
      <c r="I26" s="37" t="e">
        <f>G26+H26</f>
        <v>#REF!</v>
      </c>
      <c r="K26" s="4" t="e">
        <f>#REF!</f>
        <v>#REF!</v>
      </c>
      <c r="L26" s="4" t="e">
        <f>#REF!</f>
        <v>#REF!</v>
      </c>
      <c r="M26" s="4"/>
    </row>
    <row r="27" spans="1:14" x14ac:dyDescent="0.2">
      <c r="A27" s="12" t="s">
        <v>2</v>
      </c>
      <c r="B27" s="7"/>
      <c r="C27" s="8"/>
      <c r="D27" s="8"/>
      <c r="E27" s="8"/>
      <c r="F27" s="8"/>
      <c r="G27" s="8"/>
      <c r="H27" s="8"/>
      <c r="I27" s="56"/>
      <c r="K27" s="4"/>
      <c r="L27" s="4"/>
      <c r="M27" s="4"/>
    </row>
    <row r="28" spans="1:14" x14ac:dyDescent="0.2">
      <c r="A28" s="11"/>
      <c r="B28" s="18" t="e">
        <f>#REF!</f>
        <v>#REF!</v>
      </c>
      <c r="C28" s="18">
        <v>1</v>
      </c>
      <c r="D28" s="18" t="s">
        <v>15</v>
      </c>
      <c r="E28" s="32" t="e">
        <f>#REF!</f>
        <v>#REF!</v>
      </c>
      <c r="F28" s="32" t="e">
        <f>#REF!</f>
        <v>#REF!</v>
      </c>
      <c r="G28" s="32" t="e">
        <f>C28*E28</f>
        <v>#REF!</v>
      </c>
      <c r="H28" s="32" t="e">
        <f>C28*F28</f>
        <v>#REF!</v>
      </c>
      <c r="I28" s="37" t="e">
        <f>G28+H28</f>
        <v>#REF!</v>
      </c>
      <c r="K28" s="4" t="e">
        <f>#REF!</f>
        <v>#REF!</v>
      </c>
      <c r="L28" s="4" t="e">
        <f>#REF!</f>
        <v>#REF!</v>
      </c>
      <c r="M28" s="4"/>
    </row>
    <row r="29" spans="1:14" x14ac:dyDescent="0.2">
      <c r="A29" s="11"/>
      <c r="B29" s="18" t="e">
        <f>#REF!</f>
        <v>#REF!</v>
      </c>
      <c r="C29" s="18">
        <v>1</v>
      </c>
      <c r="D29" s="18" t="s">
        <v>15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4" t="e">
        <f>#REF!</f>
        <v>#REF!</v>
      </c>
      <c r="L29" s="4" t="e">
        <f>#REF!</f>
        <v>#REF!</v>
      </c>
      <c r="M29" s="4"/>
    </row>
    <row r="30" spans="1:14" x14ac:dyDescent="0.2">
      <c r="A30" s="11"/>
      <c r="B30" s="18" t="e">
        <f>#REF!</f>
        <v>#REF!</v>
      </c>
      <c r="C30" s="18">
        <v>1</v>
      </c>
      <c r="D30" s="18" t="s">
        <v>15</v>
      </c>
      <c r="E30" s="32" t="e">
        <f>#REF!</f>
        <v>#REF!</v>
      </c>
      <c r="F30" s="32" t="e">
        <f>#REF!</f>
        <v>#REF!</v>
      </c>
      <c r="G30" s="32" t="e">
        <f>C30*E30</f>
        <v>#REF!</v>
      </c>
      <c r="H30" s="32" t="e">
        <f>C30*F30</f>
        <v>#REF!</v>
      </c>
      <c r="I30" s="37" t="e">
        <f>G30+H30</f>
        <v>#REF!</v>
      </c>
      <c r="K30" s="4" t="e">
        <f>#REF!</f>
        <v>#REF!</v>
      </c>
      <c r="L30" s="4" t="e">
        <f>#REF!</f>
        <v>#REF!</v>
      </c>
      <c r="M30" s="4"/>
    </row>
    <row r="31" spans="1:14" ht="13.5" thickBot="1" x14ac:dyDescent="0.25">
      <c r="A31" s="13"/>
      <c r="B31" s="9"/>
      <c r="C31" s="9"/>
      <c r="D31" s="9"/>
      <c r="E31" s="9"/>
      <c r="F31" s="57" t="s">
        <v>46</v>
      </c>
      <c r="G31" s="34" t="e">
        <f>SUM(G7:G30)</f>
        <v>#REF!</v>
      </c>
      <c r="H31" s="34" t="e">
        <f>SUM(H7:H30)</f>
        <v>#REF!</v>
      </c>
      <c r="I31" s="53" t="e">
        <f>SUM(I7:I30)</f>
        <v>#REF!</v>
      </c>
      <c r="K31" s="4" t="e">
        <f>SUMPRODUCT(K7:K30,C7:C30)</f>
        <v>#REF!</v>
      </c>
      <c r="L31" s="4" t="e">
        <f>SUMPRODUCT(L7:L30,C7:C30)</f>
        <v>#REF!</v>
      </c>
      <c r="M31" s="4" t="e">
        <f>SUM(K31:L31)</f>
        <v>#REF!</v>
      </c>
    </row>
    <row r="32" spans="1:14" x14ac:dyDescent="0.2">
      <c r="A32" s="3"/>
      <c r="B32" s="2"/>
      <c r="C32" s="31"/>
      <c r="D32" s="2"/>
      <c r="E32" s="2"/>
      <c r="F32" s="58" t="s">
        <v>47</v>
      </c>
      <c r="G32" s="59" t="e">
        <f>G31*1.27</f>
        <v>#REF!</v>
      </c>
      <c r="H32" s="59" t="e">
        <f>H31*1.27</f>
        <v>#REF!</v>
      </c>
      <c r="I32" s="59" t="e">
        <f>I31*1.27</f>
        <v>#REF!</v>
      </c>
      <c r="L32" s="60" t="s">
        <v>36</v>
      </c>
      <c r="M32" s="61" t="e">
        <f>I31-M31</f>
        <v>#REF!</v>
      </c>
      <c r="N32" s="36" t="e">
        <f>M32/M31</f>
        <v>#REF!</v>
      </c>
    </row>
    <row r="33" spans="2:14" x14ac:dyDescent="0.2">
      <c r="J33" s="67" t="s">
        <v>83</v>
      </c>
      <c r="K33" s="68" t="e">
        <f>#REF!</f>
        <v>#REF!</v>
      </c>
      <c r="L33" s="67"/>
      <c r="N33" s="36" t="e">
        <f>M32/I31</f>
        <v>#REF!</v>
      </c>
    </row>
    <row r="34" spans="2:14" x14ac:dyDescent="0.2">
      <c r="B34" s="60" t="s">
        <v>87</v>
      </c>
      <c r="J34" s="67" t="s">
        <v>84</v>
      </c>
      <c r="K34" s="68" t="e">
        <f>K33-I31</f>
        <v>#REF!</v>
      </c>
      <c r="L34" s="69" t="e">
        <f>K34/K33</f>
        <v>#REF!</v>
      </c>
    </row>
    <row r="37" spans="2:14" x14ac:dyDescent="0.2">
      <c r="E37" s="60" t="s">
        <v>60</v>
      </c>
    </row>
    <row r="38" spans="2:14" x14ac:dyDescent="0.2">
      <c r="E38" s="60" t="s">
        <v>61</v>
      </c>
    </row>
  </sheetData>
  <pageMargins left="0.7" right="0.7" top="0.75" bottom="0.75" header="0.3" footer="0.3"/>
  <pageSetup paperSize="9" scale="85" orientation="portrait" horizontalDpi="300" verticalDpi="300" r:id="rId1"/>
  <colBreaks count="1" manualBreakCount="1">
    <brk id="9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B7864-93D4-44A9-A6DD-5B839A096118}">
  <sheetPr>
    <tabColor rgb="FFFFC000"/>
    <pageSetUpPr fitToPage="1"/>
  </sheetPr>
  <dimension ref="A1:N39"/>
  <sheetViews>
    <sheetView view="pageBreakPreview" zoomScale="115" zoomScaleNormal="100" zoomScaleSheetLayoutView="115" workbookViewId="0">
      <selection activeCell="F1" sqref="F1"/>
    </sheetView>
  </sheetViews>
  <sheetFormatPr defaultRowHeight="12.75" x14ac:dyDescent="0.2"/>
  <cols>
    <col min="1" max="1" width="4.5703125" customWidth="1"/>
    <col min="2" max="2" width="32.85546875" customWidth="1"/>
    <col min="7" max="8" width="9.5703125" bestFit="1" customWidth="1"/>
    <col min="9" max="9" width="9.85546875" bestFit="1" customWidth="1"/>
    <col min="11" max="13" width="11.42578125" bestFit="1" customWidth="1"/>
  </cols>
  <sheetData>
    <row r="1" spans="1:14" ht="40.5" customHeight="1" x14ac:dyDescent="0.2"/>
    <row r="2" spans="1:14" ht="20.25" x14ac:dyDescent="0.3">
      <c r="A2" s="54" t="s">
        <v>17</v>
      </c>
      <c r="B2" s="2"/>
      <c r="C2" s="31"/>
      <c r="D2" s="2"/>
      <c r="G2" s="23"/>
    </row>
    <row r="3" spans="1:14" ht="20.25" x14ac:dyDescent="0.3">
      <c r="A3" s="54" t="s">
        <v>52</v>
      </c>
      <c r="B3" s="54"/>
      <c r="C3" s="54"/>
      <c r="D3" s="54"/>
      <c r="E3" s="54"/>
      <c r="F3" s="54"/>
      <c r="G3" s="54"/>
      <c r="H3" s="54"/>
      <c r="I3" s="54"/>
    </row>
    <row r="4" spans="1:14" ht="21.75" thickBot="1" x14ac:dyDescent="0.4">
      <c r="A4" s="55" t="s">
        <v>53</v>
      </c>
      <c r="B4" s="55"/>
      <c r="C4" s="55"/>
      <c r="D4" s="55"/>
      <c r="E4" s="55"/>
      <c r="F4" s="55"/>
      <c r="G4" s="55"/>
      <c r="H4" s="55"/>
      <c r="I4" s="55"/>
    </row>
    <row r="5" spans="1:14" ht="34.5" thickBot="1" x14ac:dyDescent="0.25">
      <c r="A5" s="17" t="s">
        <v>38</v>
      </c>
      <c r="B5" s="14" t="s">
        <v>6</v>
      </c>
      <c r="C5" s="15" t="s">
        <v>39</v>
      </c>
      <c r="D5" s="14" t="s">
        <v>40</v>
      </c>
      <c r="E5" s="14" t="s">
        <v>41</v>
      </c>
      <c r="F5" s="14" t="s">
        <v>42</v>
      </c>
      <c r="G5" s="14" t="s">
        <v>43</v>
      </c>
      <c r="H5" s="14" t="s">
        <v>44</v>
      </c>
      <c r="I5" s="16" t="s">
        <v>45</v>
      </c>
    </row>
    <row r="6" spans="1:14" x14ac:dyDescent="0.2">
      <c r="A6" s="10" t="s">
        <v>18</v>
      </c>
      <c r="B6" s="5"/>
      <c r="C6" s="5"/>
      <c r="D6" s="5"/>
      <c r="E6" s="5"/>
      <c r="F6" s="5"/>
      <c r="G6" s="5"/>
      <c r="H6" s="5"/>
      <c r="I6" s="6"/>
    </row>
    <row r="7" spans="1:14" ht="22.5" x14ac:dyDescent="0.2">
      <c r="A7" s="11"/>
      <c r="B7" s="18" t="s">
        <v>19</v>
      </c>
      <c r="C7" s="24">
        <v>18</v>
      </c>
      <c r="D7" s="25" t="s">
        <v>7</v>
      </c>
      <c r="E7" s="32" t="e">
        <f>#REF!</f>
        <v>#REF!</v>
      </c>
      <c r="F7" s="32" t="e">
        <f>#REF!</f>
        <v>#REF!</v>
      </c>
      <c r="G7" s="32" t="e">
        <f>C7*E7</f>
        <v>#REF!</v>
      </c>
      <c r="H7" s="32" t="e">
        <f>F7*C7</f>
        <v>#REF!</v>
      </c>
      <c r="I7" s="37" t="e">
        <f>G7+H7</f>
        <v>#REF!</v>
      </c>
      <c r="K7" s="4" t="e">
        <f>#REF!</f>
        <v>#REF!</v>
      </c>
      <c r="L7" s="4" t="e">
        <f>#REF!</f>
        <v>#REF!</v>
      </c>
      <c r="M7" s="4"/>
      <c r="N7" s="4"/>
    </row>
    <row r="8" spans="1:14" x14ac:dyDescent="0.2">
      <c r="A8" s="11"/>
      <c r="B8" s="18" t="e">
        <f>#REF!</f>
        <v>#REF!</v>
      </c>
      <c r="C8" s="18">
        <v>4</v>
      </c>
      <c r="D8" s="18" t="s">
        <v>10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4" t="e">
        <f>#REF!</f>
        <v>#REF!</v>
      </c>
      <c r="L8" s="4" t="e">
        <f>#REF!</f>
        <v>#REF!</v>
      </c>
      <c r="M8" s="4"/>
      <c r="N8" s="4"/>
    </row>
    <row r="9" spans="1:14" x14ac:dyDescent="0.2">
      <c r="A9" s="11"/>
      <c r="B9" s="18" t="e">
        <f>#REF!</f>
        <v>#REF!</v>
      </c>
      <c r="C9" s="18">
        <v>325</v>
      </c>
      <c r="D9" s="18" t="s">
        <v>8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4" t="e">
        <f>#REF!</f>
        <v>#REF!</v>
      </c>
      <c r="L9" s="4" t="e">
        <f>#REF!</f>
        <v>#REF!</v>
      </c>
      <c r="M9" s="4"/>
      <c r="N9" s="4"/>
    </row>
    <row r="10" spans="1:14" x14ac:dyDescent="0.2">
      <c r="A10" s="12" t="s">
        <v>0</v>
      </c>
      <c r="B10" s="7"/>
      <c r="C10" s="8"/>
      <c r="D10" s="8"/>
      <c r="E10" s="8"/>
      <c r="F10" s="8"/>
      <c r="G10" s="8"/>
      <c r="H10" s="8"/>
      <c r="I10" s="56"/>
      <c r="K10" s="4"/>
      <c r="L10" s="4"/>
      <c r="M10" s="4"/>
      <c r="N10" s="4"/>
    </row>
    <row r="11" spans="1:14" ht="22.5" x14ac:dyDescent="0.2">
      <c r="A11" s="11"/>
      <c r="B11" s="18" t="s">
        <v>25</v>
      </c>
      <c r="C11" s="18">
        <v>50</v>
      </c>
      <c r="D11" s="18" t="s">
        <v>8</v>
      </c>
      <c r="E11" s="32" t="e">
        <f>#REF!</f>
        <v>#REF!</v>
      </c>
      <c r="F11" s="32" t="e">
        <f>#REF!</f>
        <v>#REF!</v>
      </c>
      <c r="G11" s="32" t="e">
        <f>C11*E11</f>
        <v>#REF!</v>
      </c>
      <c r="H11" s="32" t="e">
        <f>F11*C11</f>
        <v>#REF!</v>
      </c>
      <c r="I11" s="37" t="e">
        <f>G11+H11</f>
        <v>#REF!</v>
      </c>
      <c r="K11" s="4" t="e">
        <f>#REF!</f>
        <v>#REF!</v>
      </c>
      <c r="L11" s="4" t="e">
        <f>#REF!</f>
        <v>#REF!</v>
      </c>
      <c r="M11" s="4"/>
      <c r="N11" s="4"/>
    </row>
    <row r="12" spans="1:14" x14ac:dyDescent="0.2">
      <c r="A12" s="11"/>
      <c r="B12" s="18" t="s">
        <v>1</v>
      </c>
      <c r="C12" s="18">
        <v>300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4" t="e">
        <f>#REF!</f>
        <v>#REF!</v>
      </c>
      <c r="L12" s="4" t="e">
        <f>#REF!</f>
        <v>#REF!</v>
      </c>
      <c r="M12" s="4"/>
      <c r="N12" s="4"/>
    </row>
    <row r="13" spans="1:14" x14ac:dyDescent="0.2">
      <c r="A13" s="11"/>
      <c r="B13" s="18" t="s">
        <v>9</v>
      </c>
      <c r="C13" s="18">
        <f>4*2+4+2</f>
        <v>14</v>
      </c>
      <c r="D13" s="18" t="s">
        <v>10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4" t="e">
        <f>#REF!</f>
        <v>#REF!</v>
      </c>
      <c r="L13" s="4" t="e">
        <f>#REF!</f>
        <v>#REF!</v>
      </c>
      <c r="M13" s="4"/>
      <c r="N13" s="4"/>
    </row>
    <row r="14" spans="1:14" x14ac:dyDescent="0.2">
      <c r="A14" s="12" t="s">
        <v>11</v>
      </c>
      <c r="B14" s="7"/>
      <c r="C14" s="8"/>
      <c r="D14" s="8"/>
      <c r="E14" s="8"/>
      <c r="F14" s="8"/>
      <c r="G14" s="8"/>
      <c r="H14" s="8"/>
      <c r="I14" s="56"/>
      <c r="K14" s="4"/>
      <c r="L14" s="4"/>
      <c r="M14" s="4"/>
      <c r="N14" s="4"/>
    </row>
    <row r="15" spans="1:14" x14ac:dyDescent="0.2">
      <c r="A15" s="11"/>
      <c r="B15" s="18" t="e">
        <f>#REF!</f>
        <v>#REF!</v>
      </c>
      <c r="C15" s="18">
        <v>0</v>
      </c>
      <c r="D15" s="18" t="s">
        <v>8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C15*F15</f>
        <v>#REF!</v>
      </c>
      <c r="I15" s="37" t="e">
        <f>G15+H15</f>
        <v>#REF!</v>
      </c>
      <c r="K15" s="4" t="e">
        <f>#REF!</f>
        <v>#REF!</v>
      </c>
      <c r="L15" s="4" t="e">
        <f>#REF!</f>
        <v>#REF!</v>
      </c>
      <c r="M15" s="4"/>
      <c r="N15" s="4"/>
    </row>
    <row r="16" spans="1:14" x14ac:dyDescent="0.2">
      <c r="A16" s="11"/>
      <c r="B16" s="18" t="e">
        <f>#REF!</f>
        <v>#REF!</v>
      </c>
      <c r="C16" s="18">
        <v>325</v>
      </c>
      <c r="D16" s="18" t="s">
        <v>8</v>
      </c>
      <c r="E16" s="32" t="e">
        <f>#REF!</f>
        <v>#REF!</v>
      </c>
      <c r="F16" s="32" t="e">
        <f>#REF!</f>
        <v>#REF!</v>
      </c>
      <c r="G16" s="32" t="e">
        <f>C16*E16</f>
        <v>#REF!</v>
      </c>
      <c r="H16" s="32" t="e">
        <f>C16*F16</f>
        <v>#REF!</v>
      </c>
      <c r="I16" s="37" t="e">
        <f>G16+H16</f>
        <v>#REF!</v>
      </c>
      <c r="K16" s="4" t="e">
        <f>#REF!</f>
        <v>#REF!</v>
      </c>
      <c r="L16" s="4" t="e">
        <f>#REF!</f>
        <v>#REF!</v>
      </c>
      <c r="M16" s="4"/>
      <c r="N16" s="4"/>
    </row>
    <row r="17" spans="1:14" x14ac:dyDescent="0.2">
      <c r="A17" s="11"/>
      <c r="B17" s="18" t="e">
        <f>#REF!</f>
        <v>#REF!</v>
      </c>
      <c r="C17" s="18">
        <v>185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4" t="e">
        <f>#REF!</f>
        <v>#REF!</v>
      </c>
      <c r="L17" s="4" t="e">
        <f>#REF!</f>
        <v>#REF!</v>
      </c>
      <c r="M17" s="4"/>
      <c r="N17" s="4"/>
    </row>
    <row r="18" spans="1:14" x14ac:dyDescent="0.2">
      <c r="A18" s="11"/>
      <c r="B18" s="18" t="s">
        <v>22</v>
      </c>
      <c r="C18" s="18">
        <v>252</v>
      </c>
      <c r="D18" s="18" t="s">
        <v>8</v>
      </c>
      <c r="E18" s="32" t="e">
        <f>#REF!</f>
        <v>#REF!</v>
      </c>
      <c r="F18" s="32" t="e">
        <f>#REF!</f>
        <v>#REF!</v>
      </c>
      <c r="G18" s="32" t="e">
        <f>C18*E18</f>
        <v>#REF!</v>
      </c>
      <c r="H18" s="32" t="e">
        <f>C18*F18</f>
        <v>#REF!</v>
      </c>
      <c r="I18" s="37" t="e">
        <f>G18+H18</f>
        <v>#REF!</v>
      </c>
      <c r="K18" s="4" t="e">
        <f>#REF!</f>
        <v>#REF!</v>
      </c>
      <c r="L18" s="4" t="e">
        <f>#REF!</f>
        <v>#REF!</v>
      </c>
      <c r="M18" s="4"/>
      <c r="N18" s="4"/>
    </row>
    <row r="19" spans="1:14" x14ac:dyDescent="0.2">
      <c r="A19" s="12" t="s">
        <v>12</v>
      </c>
      <c r="B19" s="7"/>
      <c r="C19" s="8"/>
      <c r="D19" s="8"/>
      <c r="E19" s="8"/>
      <c r="F19" s="8"/>
      <c r="G19" s="8"/>
      <c r="H19" s="8"/>
      <c r="I19" s="56"/>
      <c r="K19" s="4"/>
      <c r="L19" s="4"/>
      <c r="M19" s="4"/>
      <c r="N19" s="4"/>
    </row>
    <row r="20" spans="1:14" x14ac:dyDescent="0.2">
      <c r="A20" s="11"/>
      <c r="B20" s="18" t="e">
        <f>#REF!</f>
        <v>#REF!</v>
      </c>
      <c r="C20" s="18">
        <v>4</v>
      </c>
      <c r="D20" s="18" t="s">
        <v>13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4" t="e">
        <f>#REF!</f>
        <v>#REF!</v>
      </c>
      <c r="L20" s="4" t="e">
        <f>#REF!</f>
        <v>#REF!</v>
      </c>
      <c r="M20" s="4"/>
      <c r="N20" s="4"/>
    </row>
    <row r="21" spans="1:14" x14ac:dyDescent="0.2">
      <c r="A21" s="11"/>
      <c r="B21" s="18" t="e">
        <f>#REF!</f>
        <v>#REF!</v>
      </c>
      <c r="C21" s="18">
        <v>12</v>
      </c>
      <c r="D21" s="18" t="s">
        <v>13</v>
      </c>
      <c r="E21" s="32" t="e">
        <f>#REF!</f>
        <v>#REF!</v>
      </c>
      <c r="F21" s="32" t="e">
        <f>#REF!</f>
        <v>#REF!</v>
      </c>
      <c r="G21" s="32" t="e">
        <f>C21*E21</f>
        <v>#REF!</v>
      </c>
      <c r="H21" s="32" t="e">
        <f>C21*F21</f>
        <v>#REF!</v>
      </c>
      <c r="I21" s="37" t="e">
        <f>G21+H21</f>
        <v>#REF!</v>
      </c>
      <c r="K21" s="4" t="e">
        <f>#REF!</f>
        <v>#REF!</v>
      </c>
      <c r="L21" s="4" t="e">
        <f>#REF!</f>
        <v>#REF!</v>
      </c>
      <c r="M21" s="4"/>
      <c r="N21" s="4"/>
    </row>
    <row r="22" spans="1:14" x14ac:dyDescent="0.2">
      <c r="A22" s="11"/>
      <c r="B22" s="18" t="e">
        <f>#REF!</f>
        <v>#REF!</v>
      </c>
      <c r="C22" s="18">
        <v>4</v>
      </c>
      <c r="D22" s="18" t="s">
        <v>13</v>
      </c>
      <c r="E22" s="32" t="e">
        <f>#REF!</f>
        <v>#REF!</v>
      </c>
      <c r="F22" s="32" t="e">
        <f>#REF!</f>
        <v>#REF!</v>
      </c>
      <c r="G22" s="32" t="e">
        <f>C22*E22</f>
        <v>#REF!</v>
      </c>
      <c r="H22" s="32" t="e">
        <f>C22*F22</f>
        <v>#REF!</v>
      </c>
      <c r="I22" s="37" t="e">
        <f>G22+H22</f>
        <v>#REF!</v>
      </c>
      <c r="K22" s="4" t="e">
        <f>#REF!</f>
        <v>#REF!</v>
      </c>
      <c r="L22" s="4" t="e">
        <f>#REF!</f>
        <v>#REF!</v>
      </c>
      <c r="M22" s="4"/>
      <c r="N22" s="4"/>
    </row>
    <row r="23" spans="1:14" x14ac:dyDescent="0.2">
      <c r="A23" s="12" t="s">
        <v>14</v>
      </c>
      <c r="B23" s="7"/>
      <c r="C23" s="8"/>
      <c r="D23" s="8"/>
      <c r="E23" s="8"/>
      <c r="F23" s="8"/>
      <c r="G23" s="8"/>
      <c r="H23" s="8"/>
      <c r="I23" s="56"/>
      <c r="K23" s="4"/>
      <c r="L23" s="4"/>
      <c r="M23" s="4"/>
      <c r="N23" s="4"/>
    </row>
    <row r="24" spans="1:14" x14ac:dyDescent="0.2">
      <c r="A24" s="11"/>
      <c r="B24" s="18" t="e">
        <f>#REF!</f>
        <v>#REF!</v>
      </c>
      <c r="C24" s="18">
        <v>5</v>
      </c>
      <c r="D24" s="18" t="s">
        <v>13</v>
      </c>
      <c r="E24" s="32" t="e">
        <f>#REF!</f>
        <v>#REF!</v>
      </c>
      <c r="F24" s="32" t="e">
        <f>#REF!</f>
        <v>#REF!</v>
      </c>
      <c r="G24" s="32" t="e">
        <f>C24*E24</f>
        <v>#REF!</v>
      </c>
      <c r="H24" s="32" t="e">
        <f>C24*F24</f>
        <v>#REF!</v>
      </c>
      <c r="I24" s="37" t="e">
        <f>G24+H24</f>
        <v>#REF!</v>
      </c>
      <c r="K24" s="4" t="e">
        <f>#REF!</f>
        <v>#REF!</v>
      </c>
      <c r="L24" s="4" t="e">
        <f>#REF!</f>
        <v>#REF!</v>
      </c>
      <c r="M24" s="4"/>
      <c r="N24" s="4"/>
    </row>
    <row r="25" spans="1:14" x14ac:dyDescent="0.2">
      <c r="A25" s="11"/>
      <c r="B25" s="18" t="e">
        <f>#REF!</f>
        <v>#REF!</v>
      </c>
      <c r="C25" s="18">
        <f>7*C20</f>
        <v>28</v>
      </c>
      <c r="D25" s="18" t="s">
        <v>8</v>
      </c>
      <c r="E25" s="32" t="e">
        <f>#REF!</f>
        <v>#REF!</v>
      </c>
      <c r="F25" s="32" t="e">
        <f>#REF!</f>
        <v>#REF!</v>
      </c>
      <c r="G25" s="32" t="e">
        <f>C25*E25</f>
        <v>#REF!</v>
      </c>
      <c r="H25" s="32" t="e">
        <f>C25*F25</f>
        <v>#REF!</v>
      </c>
      <c r="I25" s="37" t="e">
        <f>G25+H25</f>
        <v>#REF!</v>
      </c>
      <c r="K25" s="4" t="e">
        <f>#REF!</f>
        <v>#REF!</v>
      </c>
      <c r="L25" s="4" t="e">
        <f>#REF!</f>
        <v>#REF!</v>
      </c>
      <c r="M25" s="4"/>
      <c r="N25" s="4"/>
    </row>
    <row r="26" spans="1:14" x14ac:dyDescent="0.2">
      <c r="A26" s="12" t="s">
        <v>16</v>
      </c>
      <c r="B26" s="7"/>
      <c r="C26" s="8"/>
      <c r="D26" s="8"/>
      <c r="E26" s="8"/>
      <c r="F26" s="8"/>
      <c r="G26" s="8"/>
      <c r="H26" s="8"/>
      <c r="I26" s="56"/>
      <c r="K26" s="4"/>
      <c r="L26" s="4"/>
      <c r="M26" s="4"/>
      <c r="N26" s="4"/>
    </row>
    <row r="27" spans="1:14" x14ac:dyDescent="0.2">
      <c r="A27" s="11"/>
      <c r="B27" s="18" t="e">
        <f>#REF!</f>
        <v>#REF!</v>
      </c>
      <c r="C27" s="18">
        <v>1</v>
      </c>
      <c r="D27" s="18" t="s">
        <v>15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4" t="e">
        <f>#REF!</f>
        <v>#REF!</v>
      </c>
      <c r="L27" s="4" t="e">
        <f>#REF!</f>
        <v>#REF!</v>
      </c>
      <c r="M27" s="4"/>
      <c r="N27" s="4"/>
    </row>
    <row r="28" spans="1:14" x14ac:dyDescent="0.2">
      <c r="A28" s="12" t="s">
        <v>2</v>
      </c>
      <c r="B28" s="7"/>
      <c r="C28" s="8"/>
      <c r="D28" s="8"/>
      <c r="E28" s="8"/>
      <c r="F28" s="8"/>
      <c r="G28" s="8"/>
      <c r="H28" s="8"/>
      <c r="I28" s="56"/>
      <c r="K28" s="4"/>
      <c r="L28" s="4"/>
      <c r="M28" s="4"/>
      <c r="N28" s="4"/>
    </row>
    <row r="29" spans="1:14" x14ac:dyDescent="0.2">
      <c r="A29" s="11"/>
      <c r="B29" s="18" t="e">
        <f>#REF!</f>
        <v>#REF!</v>
      </c>
      <c r="C29" s="18">
        <v>1</v>
      </c>
      <c r="D29" s="18" t="s">
        <v>15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4" t="e">
        <f>#REF!</f>
        <v>#REF!</v>
      </c>
      <c r="L29" s="4" t="e">
        <f>#REF!</f>
        <v>#REF!</v>
      </c>
      <c r="M29" s="4"/>
      <c r="N29" s="4"/>
    </row>
    <row r="30" spans="1:14" x14ac:dyDescent="0.2">
      <c r="A30" s="11"/>
      <c r="B30" s="18" t="e">
        <f>#REF!</f>
        <v>#REF!</v>
      </c>
      <c r="C30" s="18">
        <v>1</v>
      </c>
      <c r="D30" s="18" t="s">
        <v>15</v>
      </c>
      <c r="E30" s="32" t="e">
        <f>#REF!</f>
        <v>#REF!</v>
      </c>
      <c r="F30" s="32" t="e">
        <f>#REF!</f>
        <v>#REF!</v>
      </c>
      <c r="G30" s="32" t="e">
        <f>C30*E30</f>
        <v>#REF!</v>
      </c>
      <c r="H30" s="32" t="e">
        <f>C30*F30</f>
        <v>#REF!</v>
      </c>
      <c r="I30" s="37" t="e">
        <f>G30+H30</f>
        <v>#REF!</v>
      </c>
      <c r="K30" s="4" t="e">
        <f>#REF!</f>
        <v>#REF!</v>
      </c>
      <c r="L30" s="4" t="e">
        <f>#REF!</f>
        <v>#REF!</v>
      </c>
      <c r="M30" s="4"/>
      <c r="N30" s="4"/>
    </row>
    <row r="31" spans="1:14" x14ac:dyDescent="0.2">
      <c r="A31" s="11"/>
      <c r="B31" s="18" t="e">
        <f>#REF!</f>
        <v>#REF!</v>
      </c>
      <c r="C31" s="18">
        <v>1</v>
      </c>
      <c r="D31" s="18" t="s">
        <v>15</v>
      </c>
      <c r="E31" s="32" t="e">
        <f>#REF!</f>
        <v>#REF!</v>
      </c>
      <c r="F31" s="32" t="e">
        <f>#REF!</f>
        <v>#REF!</v>
      </c>
      <c r="G31" s="32" t="e">
        <f>C31*E31</f>
        <v>#REF!</v>
      </c>
      <c r="H31" s="32" t="e">
        <f>C31*F31</f>
        <v>#REF!</v>
      </c>
      <c r="I31" s="37" t="e">
        <f>G31+H31</f>
        <v>#REF!</v>
      </c>
      <c r="K31" s="4" t="e">
        <f>#REF!</f>
        <v>#REF!</v>
      </c>
      <c r="L31" s="4" t="e">
        <f>#REF!</f>
        <v>#REF!</v>
      </c>
      <c r="M31" s="4"/>
      <c r="N31" s="4"/>
    </row>
    <row r="32" spans="1:14" ht="13.5" thickBot="1" x14ac:dyDescent="0.25">
      <c r="A32" s="13"/>
      <c r="B32" s="9"/>
      <c r="C32" s="9"/>
      <c r="D32" s="9"/>
      <c r="E32" s="9"/>
      <c r="F32" s="57" t="s">
        <v>46</v>
      </c>
      <c r="G32" s="34" t="e">
        <f>SUM(G7:G31)</f>
        <v>#REF!</v>
      </c>
      <c r="H32" s="34" t="e">
        <f>SUM(H7:H31)</f>
        <v>#REF!</v>
      </c>
      <c r="I32" s="53" t="e">
        <f>SUM(I7:I31)</f>
        <v>#REF!</v>
      </c>
      <c r="K32" s="4" t="e">
        <f>SUMPRODUCT(K7:K31,C7:C31)</f>
        <v>#REF!</v>
      </c>
      <c r="L32" s="4" t="e">
        <f>SUMPRODUCT(L7:L31,C7:C31)</f>
        <v>#REF!</v>
      </c>
      <c r="M32" s="4" t="e">
        <f>SUM(K32:L32)</f>
        <v>#REF!</v>
      </c>
      <c r="N32" s="4"/>
    </row>
    <row r="33" spans="1:14" x14ac:dyDescent="0.2">
      <c r="A33" s="3"/>
      <c r="B33" s="2"/>
      <c r="C33" s="31"/>
      <c r="D33" s="2"/>
      <c r="E33" s="2"/>
      <c r="F33" s="58" t="s">
        <v>47</v>
      </c>
      <c r="G33" s="59" t="e">
        <f>G32*1.27</f>
        <v>#REF!</v>
      </c>
      <c r="H33" s="59" t="e">
        <f>H32*1.27</f>
        <v>#REF!</v>
      </c>
      <c r="I33" s="59" t="e">
        <f>I32*1.27</f>
        <v>#REF!</v>
      </c>
      <c r="L33" t="s">
        <v>36</v>
      </c>
      <c r="M33" s="61" t="e">
        <f>I32-M32</f>
        <v>#REF!</v>
      </c>
      <c r="N33" s="36" t="e">
        <f>M33/M32</f>
        <v>#REF!</v>
      </c>
    </row>
    <row r="34" spans="1:14" x14ac:dyDescent="0.2">
      <c r="N34" s="36" t="e">
        <f>M33/I32</f>
        <v>#REF!</v>
      </c>
    </row>
    <row r="35" spans="1:14" x14ac:dyDescent="0.2">
      <c r="B35" s="60" t="s">
        <v>87</v>
      </c>
    </row>
    <row r="38" spans="1:14" x14ac:dyDescent="0.2">
      <c r="E38" s="60" t="s">
        <v>60</v>
      </c>
    </row>
    <row r="39" spans="1:14" x14ac:dyDescent="0.2">
      <c r="E39" s="60" t="s">
        <v>61</v>
      </c>
    </row>
  </sheetData>
  <pageMargins left="0.7" right="0.7" top="0.75" bottom="0.75" header="0.3" footer="0.3"/>
  <pageSetup paperSize="9" scale="86" fitToHeight="0" orientation="portrait" horizontalDpi="300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28</vt:i4>
      </vt:variant>
    </vt:vector>
  </HeadingPairs>
  <TitlesOfParts>
    <vt:vector size="50" baseType="lpstr">
      <vt:lpstr>350lux LED dimm</vt:lpstr>
      <vt:lpstr>60x40 350lux MH</vt:lpstr>
      <vt:lpstr>Nagy 200lux MH_18m</vt:lpstr>
      <vt:lpstr>Nagy 200lux MH_20m</vt:lpstr>
      <vt:lpstr>Nagy 350lux MH 6 oszlop</vt:lpstr>
      <vt:lpstr>Nagy 350lux MH 6 oszlop SBP</vt:lpstr>
      <vt:lpstr>12x24 200lux MH</vt:lpstr>
      <vt:lpstr>20x40 200lux MH</vt:lpstr>
      <vt:lpstr>Nagy 75lux Na</vt:lpstr>
      <vt:lpstr>Nagy 120lux MH</vt:lpstr>
      <vt:lpstr>60x40 200lux 2000W MH</vt:lpstr>
      <vt:lpstr>60x40 200lux 1000W MH</vt:lpstr>
      <vt:lpstr>Edzőpálya_75lux_LED</vt:lpstr>
      <vt:lpstr>20x40 120lux MH</vt:lpstr>
      <vt:lpstr>20x40 120lux LED</vt:lpstr>
      <vt:lpstr>20x40 350lux MH</vt:lpstr>
      <vt:lpstr>35x35 350 lux MH</vt:lpstr>
      <vt:lpstr>35x35 200lux MH</vt:lpstr>
      <vt:lpstr>60x40 90lux MH</vt:lpstr>
      <vt:lpstr>60x40 120lux MH</vt:lpstr>
      <vt:lpstr>90x45m 120lux MH</vt:lpstr>
      <vt:lpstr>140x90 200lux MH 6 oszlop</vt:lpstr>
      <vt:lpstr>'140x90 200lux MH 6 oszlop'!Nyomtatási_cím</vt:lpstr>
      <vt:lpstr>'350lux LED dimm'!Nyomtatási_cím</vt:lpstr>
      <vt:lpstr>'Nagy 200lux MH_18m'!Nyomtatási_cím</vt:lpstr>
      <vt:lpstr>'Nagy 200lux MH_20m'!Nyomtatási_cím</vt:lpstr>
      <vt:lpstr>'Nagy 350lux MH 6 oszlop'!Nyomtatási_cím</vt:lpstr>
      <vt:lpstr>'Nagy 350lux MH 6 oszlop SBP'!Nyomtatási_cím</vt:lpstr>
      <vt:lpstr>'12x24 200lux MH'!Nyomtatási_terület</vt:lpstr>
      <vt:lpstr>'140x90 200lux MH 6 oszlop'!Nyomtatási_terület</vt:lpstr>
      <vt:lpstr>'20x40 120lux LED'!Nyomtatási_terület</vt:lpstr>
      <vt:lpstr>'20x40 120lux MH'!Nyomtatási_terület</vt:lpstr>
      <vt:lpstr>'20x40 200lux MH'!Nyomtatási_terület</vt:lpstr>
      <vt:lpstr>'20x40 350lux MH'!Nyomtatási_terület</vt:lpstr>
      <vt:lpstr>'350lux LED dimm'!Nyomtatási_terület</vt:lpstr>
      <vt:lpstr>'35x35 200lux MH'!Nyomtatási_terület</vt:lpstr>
      <vt:lpstr>'35x35 350 lux MH'!Nyomtatási_terület</vt:lpstr>
      <vt:lpstr>'60x40 120lux MH'!Nyomtatási_terület</vt:lpstr>
      <vt:lpstr>'60x40 200lux 1000W MH'!Nyomtatási_terület</vt:lpstr>
      <vt:lpstr>'60x40 200lux 2000W MH'!Nyomtatási_terület</vt:lpstr>
      <vt:lpstr>'60x40 350lux MH'!Nyomtatási_terület</vt:lpstr>
      <vt:lpstr>'60x40 90lux MH'!Nyomtatási_terület</vt:lpstr>
      <vt:lpstr>'90x45m 120lux MH'!Nyomtatási_terület</vt:lpstr>
      <vt:lpstr>Edzőpálya_75lux_LED!Nyomtatási_terület</vt:lpstr>
      <vt:lpstr>'Nagy 120lux MH'!Nyomtatási_terület</vt:lpstr>
      <vt:lpstr>'Nagy 200lux MH_18m'!Nyomtatási_terület</vt:lpstr>
      <vt:lpstr>'Nagy 200lux MH_20m'!Nyomtatási_terület</vt:lpstr>
      <vt:lpstr>'Nagy 350lux MH 6 oszlop'!Nyomtatási_terület</vt:lpstr>
      <vt:lpstr>'Nagy 350lux MH 6 oszlop SBP'!Nyomtatási_terület</vt:lpstr>
      <vt:lpstr>'Nagy 75lux Na'!Nyomtatási_terület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Zsolt Dr. Jakab</cp:lastModifiedBy>
  <cp:revision/>
  <cp:lastPrinted>2026-02-11T08:04:20Z</cp:lastPrinted>
  <dcterms:created xsi:type="dcterms:W3CDTF">2007-06-13T21:59:34Z</dcterms:created>
  <dcterms:modified xsi:type="dcterms:W3CDTF">2026-05-22T09:53:38Z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-1726127011</vt:i4>
  </property>
  <property fmtid="{D5CDD505-2E9C-101B-9397-08002B2CF9AE}" pid="3" name="_EmailSubject">
    <vt:lpwstr>Judik Zoltántól</vt:lpwstr>
  </property>
  <property fmtid="{D5CDD505-2E9C-101B-9397-08002B2CF9AE}" pid="4" name="_AuthorEmail">
    <vt:lpwstr>ktoth@sportkozpontok.hu</vt:lpwstr>
  </property>
  <property fmtid="{D5CDD505-2E9C-101B-9397-08002B2CF9AE}" pid="5" name="_AuthorEmailDisplayName">
    <vt:lpwstr>Toth Krisztina</vt:lpwstr>
  </property>
  <property fmtid="{D5CDD505-2E9C-101B-9397-08002B2CF9AE}" pid="6" name="_ReviewingToolsShownOnce">
    <vt:lpwstr/>
  </property>
</Properties>
</file>